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tables/table2.xml" ContentType="application/vnd.openxmlformats-officedocument.spreadsheetml.table+xml"/>
  <Override PartName="/xl/drawings/drawing6.xml" ContentType="application/vnd.openxmlformats-officedocument.drawing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/>
  <mc:AlternateContent xmlns:mc="http://schemas.openxmlformats.org/markup-compatibility/2006">
    <mc:Choice Requires="x15">
      <x15ac:absPath xmlns:x15ac="http://schemas.microsoft.com/office/spreadsheetml/2010/11/ac" url="/Users/andreamagno/Library/CloudStorage/Dropbox/1.1 Torneo Wings Of Rome/Torneo 2024:2025/"/>
    </mc:Choice>
  </mc:AlternateContent>
  <xr:revisionPtr revIDLastSave="0" documentId="13_ncr:1_{576C1A04-9001-4341-A8C7-ECBFC95B9293}" xr6:coauthVersionLast="47" xr6:coauthVersionMax="47" xr10:uidLastSave="{00000000-0000-0000-0000-000000000000}"/>
  <bookViews>
    <workbookView xWindow="0" yWindow="740" windowWidth="29400" windowHeight="18380" xr2:uid="{00000000-000D-0000-FFFF-FFFF00000000}"/>
  </bookViews>
  <sheets>
    <sheet name="Classifica" sheetId="1" r:id="rId1"/>
    <sheet name="Giornata 1" sheetId="2" r:id="rId2"/>
    <sheet name="Giornata 2" sheetId="3" r:id="rId3"/>
    <sheet name="Giornata 3" sheetId="4" r:id="rId4"/>
    <sheet name="Giornata 4" sheetId="5" r:id="rId5"/>
    <sheet name="Giornata 5" sheetId="6" r:id="rId6"/>
    <sheet name="Giornata 6" sheetId="7" r:id="rId7"/>
  </sheets>
  <definedNames>
    <definedName name="_xlnm._FilterDatabase" localSheetId="0" hidden="1">Classifica!$B$3:$M$49</definedName>
    <definedName name="_xlnm._FilterDatabase" localSheetId="1" hidden="1">'Giornata 1'!$A$3:$V$49</definedName>
    <definedName name="_xlnm._FilterDatabase" localSheetId="2" hidden="1">'Giornata 2'!$B$4:$X$52</definedName>
    <definedName name="_xlnm._FilterDatabase" localSheetId="3" hidden="1">'Giornata 3'!$B$4:$X$50</definedName>
    <definedName name="_xlnm._FilterDatabase" localSheetId="4" hidden="1">'Giornata 4'!$B$4:$AH$50</definedName>
    <definedName name="_xlnm._FilterDatabase" localSheetId="5" hidden="1">'Giornata 5'!$B$3:$X$49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8" i="1" l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G5" i="1"/>
  <c r="G7" i="1"/>
  <c r="G9" i="1"/>
  <c r="G8" i="1"/>
  <c r="G10" i="1"/>
  <c r="G11" i="1"/>
  <c r="G12" i="1"/>
  <c r="G15" i="1"/>
  <c r="G13" i="1"/>
  <c r="G16" i="1"/>
  <c r="G17" i="1"/>
  <c r="G19" i="1"/>
  <c r="G20" i="1"/>
  <c r="G21" i="1"/>
  <c r="G26" i="1"/>
  <c r="G27" i="1"/>
  <c r="G34" i="1"/>
  <c r="G39" i="1"/>
  <c r="G41" i="1"/>
  <c r="G4" i="1"/>
  <c r="T6" i="6"/>
  <c r="T45" i="6"/>
  <c r="T47" i="6"/>
  <c r="T42" i="6"/>
  <c r="L37" i="6"/>
  <c r="L38" i="6"/>
  <c r="L24" i="6"/>
  <c r="L40" i="6"/>
  <c r="L41" i="6"/>
  <c r="L46" i="6"/>
  <c r="L43" i="6"/>
  <c r="L25" i="6"/>
  <c r="L6" i="6"/>
  <c r="U6" i="6" s="1"/>
  <c r="L45" i="6"/>
  <c r="U45" i="6" s="1"/>
  <c r="L47" i="6"/>
  <c r="L42" i="6"/>
  <c r="U42" i="6" s="1"/>
  <c r="D49" i="7"/>
  <c r="T49" i="7" s="1"/>
  <c r="T48" i="7"/>
  <c r="S48" i="7"/>
  <c r="R48" i="7"/>
  <c r="Q48" i="7"/>
  <c r="P48" i="7"/>
  <c r="J48" i="7"/>
  <c r="C48" i="7"/>
  <c r="T47" i="7"/>
  <c r="S47" i="7"/>
  <c r="R47" i="7"/>
  <c r="Q47" i="7"/>
  <c r="P47" i="7"/>
  <c r="J47" i="7"/>
  <c r="C47" i="7"/>
  <c r="T46" i="7"/>
  <c r="S46" i="7"/>
  <c r="R46" i="7"/>
  <c r="Q46" i="7"/>
  <c r="P46" i="7"/>
  <c r="J46" i="7"/>
  <c r="C46" i="7"/>
  <c r="T45" i="7"/>
  <c r="S45" i="7"/>
  <c r="R45" i="7"/>
  <c r="Q45" i="7"/>
  <c r="P45" i="7"/>
  <c r="J45" i="7"/>
  <c r="C45" i="7"/>
  <c r="T44" i="7"/>
  <c r="S44" i="7"/>
  <c r="R44" i="7"/>
  <c r="Q44" i="7"/>
  <c r="P44" i="7"/>
  <c r="J44" i="7"/>
  <c r="C44" i="7"/>
  <c r="T43" i="7"/>
  <c r="S43" i="7"/>
  <c r="R43" i="7"/>
  <c r="Q43" i="7"/>
  <c r="P43" i="7"/>
  <c r="J43" i="7"/>
  <c r="C43" i="7"/>
  <c r="T42" i="7"/>
  <c r="S42" i="7"/>
  <c r="R42" i="7"/>
  <c r="Q42" i="7"/>
  <c r="P42" i="7"/>
  <c r="J42" i="7"/>
  <c r="C42" i="7"/>
  <c r="T41" i="7"/>
  <c r="S41" i="7"/>
  <c r="R41" i="7"/>
  <c r="Q41" i="7"/>
  <c r="P41" i="7"/>
  <c r="J41" i="7"/>
  <c r="C41" i="7"/>
  <c r="T40" i="7"/>
  <c r="S40" i="7"/>
  <c r="R40" i="7"/>
  <c r="Q40" i="7"/>
  <c r="P40" i="7"/>
  <c r="J40" i="7"/>
  <c r="C40" i="7"/>
  <c r="T39" i="7"/>
  <c r="S39" i="7"/>
  <c r="R39" i="7"/>
  <c r="Q39" i="7"/>
  <c r="P39" i="7"/>
  <c r="J39" i="7"/>
  <c r="C39" i="7"/>
  <c r="T38" i="7"/>
  <c r="S38" i="7"/>
  <c r="R38" i="7"/>
  <c r="Q38" i="7"/>
  <c r="P38" i="7"/>
  <c r="J38" i="7"/>
  <c r="C38" i="7"/>
  <c r="T37" i="7"/>
  <c r="S37" i="7"/>
  <c r="R37" i="7"/>
  <c r="Q37" i="7"/>
  <c r="P37" i="7"/>
  <c r="J37" i="7"/>
  <c r="C37" i="7"/>
  <c r="T36" i="7"/>
  <c r="S36" i="7"/>
  <c r="R36" i="7"/>
  <c r="Q36" i="7"/>
  <c r="P36" i="7"/>
  <c r="J36" i="7"/>
  <c r="C36" i="7"/>
  <c r="T35" i="7"/>
  <c r="S35" i="7"/>
  <c r="R35" i="7"/>
  <c r="Q35" i="7"/>
  <c r="P35" i="7"/>
  <c r="J35" i="7"/>
  <c r="C35" i="7"/>
  <c r="T34" i="7"/>
  <c r="S34" i="7"/>
  <c r="R34" i="7"/>
  <c r="Q34" i="7"/>
  <c r="P34" i="7"/>
  <c r="J34" i="7"/>
  <c r="C34" i="7"/>
  <c r="T33" i="7"/>
  <c r="S33" i="7"/>
  <c r="R33" i="7"/>
  <c r="Q33" i="7"/>
  <c r="P33" i="7"/>
  <c r="J33" i="7"/>
  <c r="C33" i="7"/>
  <c r="T32" i="7"/>
  <c r="S32" i="7"/>
  <c r="R32" i="7"/>
  <c r="Q32" i="7"/>
  <c r="P32" i="7"/>
  <c r="J32" i="7"/>
  <c r="C32" i="7"/>
  <c r="T31" i="7"/>
  <c r="S31" i="7"/>
  <c r="R31" i="7"/>
  <c r="Q31" i="7"/>
  <c r="P31" i="7"/>
  <c r="J31" i="7"/>
  <c r="C31" i="7"/>
  <c r="T30" i="7"/>
  <c r="S30" i="7"/>
  <c r="R30" i="7"/>
  <c r="Q30" i="7"/>
  <c r="P30" i="7"/>
  <c r="J30" i="7"/>
  <c r="C30" i="7"/>
  <c r="T29" i="7"/>
  <c r="S29" i="7"/>
  <c r="R29" i="7"/>
  <c r="Q29" i="7"/>
  <c r="P29" i="7"/>
  <c r="J29" i="7"/>
  <c r="C29" i="7"/>
  <c r="T28" i="7"/>
  <c r="S28" i="7"/>
  <c r="R28" i="7"/>
  <c r="Q28" i="7"/>
  <c r="P28" i="7"/>
  <c r="J28" i="7"/>
  <c r="C28" i="7"/>
  <c r="T27" i="7"/>
  <c r="S27" i="7"/>
  <c r="R27" i="7"/>
  <c r="Q27" i="7"/>
  <c r="P27" i="7"/>
  <c r="J27" i="7"/>
  <c r="C27" i="7"/>
  <c r="T26" i="7"/>
  <c r="S26" i="7"/>
  <c r="R26" i="7"/>
  <c r="Q26" i="7"/>
  <c r="P26" i="7"/>
  <c r="J26" i="7"/>
  <c r="C26" i="7"/>
  <c r="T25" i="7"/>
  <c r="S25" i="7"/>
  <c r="R25" i="7"/>
  <c r="Q25" i="7"/>
  <c r="P25" i="7"/>
  <c r="J25" i="7"/>
  <c r="C25" i="7"/>
  <c r="T24" i="7"/>
  <c r="S24" i="7"/>
  <c r="R24" i="7"/>
  <c r="Q24" i="7"/>
  <c r="P24" i="7"/>
  <c r="J24" i="7"/>
  <c r="C24" i="7"/>
  <c r="T23" i="7"/>
  <c r="S23" i="7"/>
  <c r="R23" i="7"/>
  <c r="Q23" i="7"/>
  <c r="P23" i="7"/>
  <c r="J23" i="7"/>
  <c r="C23" i="7"/>
  <c r="T22" i="7"/>
  <c r="S22" i="7"/>
  <c r="R22" i="7"/>
  <c r="Q22" i="7"/>
  <c r="P22" i="7"/>
  <c r="J22" i="7"/>
  <c r="C22" i="7"/>
  <c r="T21" i="7"/>
  <c r="S21" i="7"/>
  <c r="R21" i="7"/>
  <c r="Q21" i="7"/>
  <c r="P21" i="7"/>
  <c r="J21" i="7"/>
  <c r="C21" i="7"/>
  <c r="T20" i="7"/>
  <c r="S20" i="7"/>
  <c r="R20" i="7"/>
  <c r="Q20" i="7"/>
  <c r="P20" i="7"/>
  <c r="J20" i="7"/>
  <c r="C20" i="7"/>
  <c r="T19" i="7"/>
  <c r="S19" i="7"/>
  <c r="R19" i="7"/>
  <c r="Q19" i="7"/>
  <c r="P19" i="7"/>
  <c r="J19" i="7"/>
  <c r="C19" i="7"/>
  <c r="T18" i="7"/>
  <c r="S18" i="7"/>
  <c r="R18" i="7"/>
  <c r="Q18" i="7"/>
  <c r="P18" i="7"/>
  <c r="J18" i="7"/>
  <c r="C18" i="7"/>
  <c r="T17" i="7"/>
  <c r="S17" i="7"/>
  <c r="R17" i="7"/>
  <c r="Q17" i="7"/>
  <c r="P17" i="7"/>
  <c r="J17" i="7"/>
  <c r="C17" i="7"/>
  <c r="T16" i="7"/>
  <c r="S16" i="7"/>
  <c r="R16" i="7"/>
  <c r="Q16" i="7"/>
  <c r="P16" i="7"/>
  <c r="J16" i="7"/>
  <c r="C16" i="7"/>
  <c r="T15" i="7"/>
  <c r="S15" i="7"/>
  <c r="R15" i="7"/>
  <c r="Q15" i="7"/>
  <c r="P15" i="7"/>
  <c r="J15" i="7"/>
  <c r="C15" i="7"/>
  <c r="T14" i="7"/>
  <c r="S14" i="7"/>
  <c r="R14" i="7"/>
  <c r="Q14" i="7"/>
  <c r="P14" i="7"/>
  <c r="J14" i="7"/>
  <c r="C14" i="7"/>
  <c r="T13" i="7"/>
  <c r="S13" i="7"/>
  <c r="R13" i="7"/>
  <c r="Q13" i="7"/>
  <c r="P13" i="7"/>
  <c r="J13" i="7"/>
  <c r="C13" i="7"/>
  <c r="T12" i="7"/>
  <c r="S12" i="7"/>
  <c r="R12" i="7"/>
  <c r="Q12" i="7"/>
  <c r="P12" i="7"/>
  <c r="J12" i="7"/>
  <c r="C12" i="7"/>
  <c r="T11" i="7"/>
  <c r="S11" i="7"/>
  <c r="R11" i="7"/>
  <c r="Q11" i="7"/>
  <c r="P11" i="7"/>
  <c r="J11" i="7"/>
  <c r="C11" i="7"/>
  <c r="T10" i="7"/>
  <c r="S10" i="7"/>
  <c r="R10" i="7"/>
  <c r="Q10" i="7"/>
  <c r="P10" i="7"/>
  <c r="J10" i="7"/>
  <c r="C10" i="7"/>
  <c r="T9" i="7"/>
  <c r="S9" i="7"/>
  <c r="R9" i="7"/>
  <c r="Q9" i="7"/>
  <c r="P9" i="7"/>
  <c r="J9" i="7"/>
  <c r="C9" i="7"/>
  <c r="T8" i="7"/>
  <c r="S8" i="7"/>
  <c r="R8" i="7"/>
  <c r="Q8" i="7"/>
  <c r="P8" i="7"/>
  <c r="J8" i="7"/>
  <c r="C8" i="7"/>
  <c r="T7" i="7"/>
  <c r="S7" i="7"/>
  <c r="R7" i="7"/>
  <c r="Q7" i="7"/>
  <c r="P7" i="7"/>
  <c r="J7" i="7"/>
  <c r="C7" i="7"/>
  <c r="T6" i="7"/>
  <c r="S6" i="7"/>
  <c r="R6" i="7"/>
  <c r="Q6" i="7"/>
  <c r="P6" i="7"/>
  <c r="J6" i="7"/>
  <c r="C6" i="7"/>
  <c r="T5" i="7"/>
  <c r="S5" i="7"/>
  <c r="R5" i="7"/>
  <c r="Q5" i="7"/>
  <c r="P5" i="7"/>
  <c r="J5" i="7"/>
  <c r="C5" i="7"/>
  <c r="T4" i="7"/>
  <c r="S4" i="7"/>
  <c r="R4" i="7"/>
  <c r="Q4" i="7"/>
  <c r="P4" i="7"/>
  <c r="J4" i="7"/>
  <c r="C4" i="7"/>
  <c r="A4" i="7"/>
  <c r="A5" i="7" s="1"/>
  <c r="A6" i="7" s="1"/>
  <c r="A7" i="7" s="1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D49" i="6"/>
  <c r="V42" i="6"/>
  <c r="C42" i="6"/>
  <c r="X47" i="6"/>
  <c r="W47" i="6"/>
  <c r="V47" i="6"/>
  <c r="U47" i="6"/>
  <c r="C47" i="6"/>
  <c r="V45" i="6"/>
  <c r="C45" i="6"/>
  <c r="V6" i="6"/>
  <c r="C6" i="6"/>
  <c r="V25" i="6"/>
  <c r="T25" i="6"/>
  <c r="C25" i="6"/>
  <c r="X43" i="6"/>
  <c r="W43" i="6"/>
  <c r="V43" i="6"/>
  <c r="U43" i="6"/>
  <c r="T43" i="6"/>
  <c r="C43" i="6"/>
  <c r="V46" i="6"/>
  <c r="T46" i="6"/>
  <c r="C46" i="6"/>
  <c r="X41" i="6"/>
  <c r="W41" i="6"/>
  <c r="V41" i="6"/>
  <c r="U41" i="6"/>
  <c r="T41" i="6"/>
  <c r="C41" i="6"/>
  <c r="X40" i="6"/>
  <c r="W40" i="6"/>
  <c r="V40" i="6"/>
  <c r="U40" i="6"/>
  <c r="T40" i="6"/>
  <c r="H37" i="1" s="1"/>
  <c r="C40" i="6"/>
  <c r="V24" i="6"/>
  <c r="T24" i="6"/>
  <c r="C24" i="6"/>
  <c r="X38" i="6"/>
  <c r="W38" i="6"/>
  <c r="V38" i="6"/>
  <c r="U38" i="6"/>
  <c r="T38" i="6"/>
  <c r="C38" i="6"/>
  <c r="X37" i="6"/>
  <c r="W37" i="6"/>
  <c r="V37" i="6"/>
  <c r="U37" i="6"/>
  <c r="T37" i="6"/>
  <c r="H18" i="1" s="1"/>
  <c r="C37" i="6"/>
  <c r="X36" i="6"/>
  <c r="W36" i="6"/>
  <c r="V36" i="6"/>
  <c r="U36" i="6"/>
  <c r="T36" i="6"/>
  <c r="L36" i="6"/>
  <c r="C36" i="6"/>
  <c r="V48" i="6"/>
  <c r="T48" i="6"/>
  <c r="L48" i="6"/>
  <c r="C48" i="6"/>
  <c r="X34" i="6"/>
  <c r="W34" i="6"/>
  <c r="V34" i="6"/>
  <c r="U34" i="6"/>
  <c r="T34" i="6"/>
  <c r="L34" i="6"/>
  <c r="C34" i="6"/>
  <c r="V26" i="6"/>
  <c r="T26" i="6"/>
  <c r="L26" i="6"/>
  <c r="C26" i="6"/>
  <c r="X32" i="6"/>
  <c r="W32" i="6"/>
  <c r="V32" i="6"/>
  <c r="U32" i="6"/>
  <c r="T32" i="6"/>
  <c r="L32" i="6"/>
  <c r="C32" i="6"/>
  <c r="X31" i="6"/>
  <c r="W31" i="6"/>
  <c r="V31" i="6"/>
  <c r="U31" i="6"/>
  <c r="T31" i="6"/>
  <c r="L31" i="6"/>
  <c r="C31" i="6"/>
  <c r="X30" i="6"/>
  <c r="W30" i="6"/>
  <c r="V30" i="6"/>
  <c r="U30" i="6"/>
  <c r="T30" i="6"/>
  <c r="H41" i="1" s="1"/>
  <c r="L30" i="6"/>
  <c r="C30" i="6"/>
  <c r="V44" i="6"/>
  <c r="T44" i="6"/>
  <c r="H16" i="1" s="1"/>
  <c r="L44" i="6"/>
  <c r="C44" i="6"/>
  <c r="V9" i="6"/>
  <c r="T9" i="6"/>
  <c r="L9" i="6"/>
  <c r="C9" i="6"/>
  <c r="V29" i="6"/>
  <c r="T29" i="6"/>
  <c r="L29" i="6"/>
  <c r="C29" i="6"/>
  <c r="V39" i="6"/>
  <c r="T39" i="6"/>
  <c r="L39" i="6"/>
  <c r="C39" i="6"/>
  <c r="V23" i="6"/>
  <c r="T23" i="6"/>
  <c r="L23" i="6"/>
  <c r="C23" i="6"/>
  <c r="V35" i="6"/>
  <c r="T35" i="6"/>
  <c r="L35" i="6"/>
  <c r="C35" i="6"/>
  <c r="V19" i="6"/>
  <c r="T19" i="6"/>
  <c r="L19" i="6"/>
  <c r="C19" i="6"/>
  <c r="V28" i="6"/>
  <c r="T28" i="6"/>
  <c r="L28" i="6"/>
  <c r="C28" i="6"/>
  <c r="X21" i="6"/>
  <c r="W21" i="6"/>
  <c r="V21" i="6"/>
  <c r="U21" i="6"/>
  <c r="T21" i="6"/>
  <c r="L21" i="6"/>
  <c r="C21" i="6"/>
  <c r="X20" i="6"/>
  <c r="W20" i="6"/>
  <c r="V20" i="6"/>
  <c r="U20" i="6"/>
  <c r="T20" i="6"/>
  <c r="L20" i="6"/>
  <c r="C20" i="6"/>
  <c r="V11" i="6"/>
  <c r="T11" i="6"/>
  <c r="L11" i="6"/>
  <c r="C11" i="6"/>
  <c r="X18" i="6"/>
  <c r="W18" i="6"/>
  <c r="V18" i="6"/>
  <c r="U18" i="6"/>
  <c r="T18" i="6"/>
  <c r="L18" i="6"/>
  <c r="C18" i="6"/>
  <c r="X17" i="6"/>
  <c r="W17" i="6"/>
  <c r="V17" i="6"/>
  <c r="U17" i="6"/>
  <c r="T17" i="6"/>
  <c r="L17" i="6"/>
  <c r="C17" i="6"/>
  <c r="X16" i="6"/>
  <c r="W16" i="6"/>
  <c r="V16" i="6"/>
  <c r="U16" i="6"/>
  <c r="T16" i="6"/>
  <c r="L16" i="6"/>
  <c r="C16" i="6"/>
  <c r="X15" i="6"/>
  <c r="W15" i="6"/>
  <c r="V15" i="6"/>
  <c r="U15" i="6"/>
  <c r="T15" i="6"/>
  <c r="L15" i="6"/>
  <c r="C15" i="6"/>
  <c r="X14" i="6"/>
  <c r="W14" i="6"/>
  <c r="V14" i="6"/>
  <c r="U14" i="6"/>
  <c r="T14" i="6"/>
  <c r="L14" i="6"/>
  <c r="C14" i="6"/>
  <c r="X13" i="6"/>
  <c r="W13" i="6"/>
  <c r="V13" i="6"/>
  <c r="U13" i="6"/>
  <c r="T13" i="6"/>
  <c r="H47" i="1" s="1"/>
  <c r="L13" i="6"/>
  <c r="C13" i="6"/>
  <c r="X12" i="6"/>
  <c r="W12" i="6"/>
  <c r="V12" i="6"/>
  <c r="U12" i="6"/>
  <c r="T12" i="6"/>
  <c r="L12" i="6"/>
  <c r="C12" i="6"/>
  <c r="V33" i="6"/>
  <c r="T33" i="6"/>
  <c r="L33" i="6"/>
  <c r="C33" i="6"/>
  <c r="X10" i="6"/>
  <c r="W10" i="6"/>
  <c r="V10" i="6"/>
  <c r="U10" i="6"/>
  <c r="T10" i="6"/>
  <c r="L10" i="6"/>
  <c r="C10" i="6"/>
  <c r="V27" i="6"/>
  <c r="T27" i="6"/>
  <c r="L27" i="6"/>
  <c r="C27" i="6"/>
  <c r="X8" i="6"/>
  <c r="W8" i="6"/>
  <c r="V8" i="6"/>
  <c r="U8" i="6"/>
  <c r="T8" i="6"/>
  <c r="L8" i="6"/>
  <c r="C8" i="6"/>
  <c r="X7" i="6"/>
  <c r="W7" i="6"/>
  <c r="V7" i="6"/>
  <c r="U7" i="6"/>
  <c r="T7" i="6"/>
  <c r="L7" i="6"/>
  <c r="C7" i="6"/>
  <c r="V22" i="6"/>
  <c r="T22" i="6"/>
  <c r="L22" i="6"/>
  <c r="C22" i="6"/>
  <c r="X5" i="6"/>
  <c r="W5" i="6"/>
  <c r="V5" i="6"/>
  <c r="U5" i="6"/>
  <c r="T5" i="6"/>
  <c r="H26" i="1" s="1"/>
  <c r="L5" i="6"/>
  <c r="C5" i="6"/>
  <c r="X4" i="6"/>
  <c r="W4" i="6"/>
  <c r="V4" i="6"/>
  <c r="U4" i="6"/>
  <c r="T4" i="6"/>
  <c r="L4" i="6"/>
  <c r="C4" i="6"/>
  <c r="A4" i="6"/>
  <c r="A5" i="6" s="1"/>
  <c r="AH52" i="5"/>
  <c r="Z52" i="5"/>
  <c r="M52" i="5"/>
  <c r="AH51" i="5"/>
  <c r="Z51" i="5"/>
  <c r="M51" i="5"/>
  <c r="Z50" i="5"/>
  <c r="D50" i="5"/>
  <c r="AH50" i="5" s="1"/>
  <c r="AF49" i="5"/>
  <c r="Z49" i="5"/>
  <c r="AD49" i="5" s="1"/>
  <c r="M49" i="5"/>
  <c r="Q49" i="5" s="1"/>
  <c r="C49" i="5"/>
  <c r="AH48" i="5"/>
  <c r="AG48" i="5"/>
  <c r="AF48" i="5"/>
  <c r="AE48" i="5"/>
  <c r="AD48" i="5"/>
  <c r="Q48" i="5"/>
  <c r="C48" i="5"/>
  <c r="AF47" i="5"/>
  <c r="Z47" i="5"/>
  <c r="AD47" i="5" s="1"/>
  <c r="M47" i="5"/>
  <c r="Q47" i="5" s="1"/>
  <c r="C47" i="5"/>
  <c r="AF46" i="5"/>
  <c r="Z46" i="5"/>
  <c r="AD46" i="5" s="1"/>
  <c r="M46" i="5"/>
  <c r="Q46" i="5" s="1"/>
  <c r="C46" i="5"/>
  <c r="AH45" i="5"/>
  <c r="AG45" i="5"/>
  <c r="AF45" i="5"/>
  <c r="AE45" i="5"/>
  <c r="AD45" i="5"/>
  <c r="Q45" i="5"/>
  <c r="C45" i="5"/>
  <c r="AH44" i="5"/>
  <c r="AG44" i="5"/>
  <c r="AF44" i="5"/>
  <c r="G44" i="1" s="1"/>
  <c r="AE44" i="5"/>
  <c r="AD44" i="5"/>
  <c r="Q44" i="5"/>
  <c r="C44" i="5"/>
  <c r="AF43" i="5"/>
  <c r="Z43" i="5"/>
  <c r="AD43" i="5" s="1"/>
  <c r="M43" i="5"/>
  <c r="Q43" i="5" s="1"/>
  <c r="AE43" i="5" s="1"/>
  <c r="C43" i="5"/>
  <c r="AH42" i="5"/>
  <c r="AG42" i="5"/>
  <c r="AF42" i="5"/>
  <c r="AE42" i="5"/>
  <c r="AD42" i="5"/>
  <c r="Q42" i="5"/>
  <c r="C42" i="5"/>
  <c r="AH41" i="5"/>
  <c r="AG41" i="5"/>
  <c r="AF41" i="5"/>
  <c r="AE41" i="5"/>
  <c r="AD41" i="5"/>
  <c r="Q41" i="5"/>
  <c r="C41" i="5"/>
  <c r="AH40" i="5"/>
  <c r="AG40" i="5"/>
  <c r="AF40" i="5"/>
  <c r="AE40" i="5"/>
  <c r="AD40" i="5"/>
  <c r="Q40" i="5"/>
  <c r="C40" i="5"/>
  <c r="AH39" i="5"/>
  <c r="AG39" i="5"/>
  <c r="AF39" i="5"/>
  <c r="AE39" i="5"/>
  <c r="AD39" i="5"/>
  <c r="Q39" i="5"/>
  <c r="C39" i="5"/>
  <c r="AH38" i="5"/>
  <c r="AG38" i="5"/>
  <c r="AF38" i="5"/>
  <c r="AE38" i="5"/>
  <c r="AD38" i="5"/>
  <c r="Q38" i="5"/>
  <c r="C38" i="5"/>
  <c r="AH37" i="5"/>
  <c r="AG37" i="5"/>
  <c r="AF37" i="5"/>
  <c r="AE37" i="5"/>
  <c r="AD37" i="5"/>
  <c r="Q37" i="5"/>
  <c r="C37" i="5"/>
  <c r="AF36" i="5"/>
  <c r="Z36" i="5"/>
  <c r="AD36" i="5" s="1"/>
  <c r="M36" i="5"/>
  <c r="Q36" i="5" s="1"/>
  <c r="AE36" i="5" s="1"/>
  <c r="C36" i="5"/>
  <c r="AH35" i="5"/>
  <c r="AG35" i="5"/>
  <c r="AF35" i="5"/>
  <c r="AE35" i="5"/>
  <c r="AD35" i="5"/>
  <c r="Q35" i="5"/>
  <c r="C35" i="5"/>
  <c r="AF34" i="5"/>
  <c r="Z34" i="5"/>
  <c r="AD34" i="5" s="1"/>
  <c r="Q34" i="5"/>
  <c r="M34" i="5"/>
  <c r="C34" i="5"/>
  <c r="AH33" i="5"/>
  <c r="AG33" i="5"/>
  <c r="AF33" i="5"/>
  <c r="AE33" i="5"/>
  <c r="AD33" i="5"/>
  <c r="Q33" i="5"/>
  <c r="C33" i="5"/>
  <c r="AH32" i="5"/>
  <c r="AG32" i="5"/>
  <c r="AF32" i="5"/>
  <c r="AE32" i="5"/>
  <c r="AD32" i="5"/>
  <c r="Q32" i="5"/>
  <c r="C32" i="5"/>
  <c r="AF31" i="5"/>
  <c r="AD31" i="5"/>
  <c r="Z31" i="5"/>
  <c r="M31" i="5"/>
  <c r="Q31" i="5" s="1"/>
  <c r="C31" i="5"/>
  <c r="AF30" i="5"/>
  <c r="AD30" i="5"/>
  <c r="Z30" i="5"/>
  <c r="Q30" i="5"/>
  <c r="M30" i="5"/>
  <c r="C30" i="5"/>
  <c r="AF29" i="5"/>
  <c r="Z29" i="5"/>
  <c r="AD29" i="5" s="1"/>
  <c r="M29" i="5"/>
  <c r="Q29" i="5" s="1"/>
  <c r="C29" i="5"/>
  <c r="AF28" i="5"/>
  <c r="Z28" i="5"/>
  <c r="AD28" i="5" s="1"/>
  <c r="M28" i="5"/>
  <c r="Q28" i="5" s="1"/>
  <c r="C28" i="5"/>
  <c r="AF27" i="5"/>
  <c r="Z27" i="5"/>
  <c r="AD27" i="5" s="1"/>
  <c r="M27" i="5"/>
  <c r="Q27" i="5" s="1"/>
  <c r="C27" i="5"/>
  <c r="AF26" i="5"/>
  <c r="Z26" i="5"/>
  <c r="AD26" i="5" s="1"/>
  <c r="M26" i="5"/>
  <c r="Q26" i="5" s="1"/>
  <c r="C26" i="5"/>
  <c r="AF25" i="5"/>
  <c r="Z25" i="5"/>
  <c r="AD25" i="5" s="1"/>
  <c r="M25" i="5"/>
  <c r="Q25" i="5" s="1"/>
  <c r="C25" i="5"/>
  <c r="AH24" i="5"/>
  <c r="AG24" i="5"/>
  <c r="AF24" i="5"/>
  <c r="AE24" i="5"/>
  <c r="AD24" i="5"/>
  <c r="Q24" i="5"/>
  <c r="C24" i="5"/>
  <c r="AF23" i="5"/>
  <c r="Z23" i="5"/>
  <c r="AD23" i="5" s="1"/>
  <c r="M23" i="5"/>
  <c r="Q23" i="5" s="1"/>
  <c r="C23" i="5"/>
  <c r="AH22" i="5"/>
  <c r="AG22" i="5"/>
  <c r="AF22" i="5"/>
  <c r="AE22" i="5"/>
  <c r="AD22" i="5"/>
  <c r="Q22" i="5"/>
  <c r="C22" i="5"/>
  <c r="AF21" i="5"/>
  <c r="Z21" i="5"/>
  <c r="AD21" i="5" s="1"/>
  <c r="M21" i="5"/>
  <c r="Q21" i="5" s="1"/>
  <c r="AE21" i="5" s="1"/>
  <c r="C21" i="5"/>
  <c r="AF20" i="5"/>
  <c r="Z20" i="5"/>
  <c r="AD20" i="5" s="1"/>
  <c r="M20" i="5"/>
  <c r="Q20" i="5" s="1"/>
  <c r="AE20" i="5" s="1"/>
  <c r="C20" i="5"/>
  <c r="AH19" i="5"/>
  <c r="AG19" i="5"/>
  <c r="AF19" i="5"/>
  <c r="AE19" i="5"/>
  <c r="AD19" i="5"/>
  <c r="Q19" i="5"/>
  <c r="C19" i="5"/>
  <c r="AH18" i="5"/>
  <c r="AG18" i="5"/>
  <c r="AF18" i="5"/>
  <c r="AE18" i="5"/>
  <c r="AD18" i="5"/>
  <c r="Q18" i="5"/>
  <c r="C18" i="5"/>
  <c r="AH17" i="5"/>
  <c r="AG17" i="5"/>
  <c r="AF17" i="5"/>
  <c r="AE17" i="5"/>
  <c r="AD17" i="5"/>
  <c r="Q17" i="5"/>
  <c r="C17" i="5"/>
  <c r="AH16" i="5"/>
  <c r="AG16" i="5"/>
  <c r="AF16" i="5"/>
  <c r="AE16" i="5"/>
  <c r="AD16" i="5"/>
  <c r="Q16" i="5"/>
  <c r="C16" i="5"/>
  <c r="AH15" i="5"/>
  <c r="AG15" i="5"/>
  <c r="AF15" i="5"/>
  <c r="AE15" i="5"/>
  <c r="AD15" i="5"/>
  <c r="Q15" i="5"/>
  <c r="C15" i="5"/>
  <c r="AH14" i="5"/>
  <c r="AG14" i="5"/>
  <c r="AF14" i="5"/>
  <c r="AE14" i="5"/>
  <c r="AD14" i="5"/>
  <c r="Q14" i="5"/>
  <c r="C14" i="5"/>
  <c r="AH13" i="5"/>
  <c r="AG13" i="5"/>
  <c r="AF13" i="5"/>
  <c r="AE13" i="5"/>
  <c r="AD13" i="5"/>
  <c r="Q13" i="5"/>
  <c r="C13" i="5"/>
  <c r="AF12" i="5"/>
  <c r="Z12" i="5"/>
  <c r="AD12" i="5" s="1"/>
  <c r="Q12" i="5"/>
  <c r="M12" i="5"/>
  <c r="C12" i="5"/>
  <c r="AH11" i="5"/>
  <c r="AG11" i="5"/>
  <c r="AF11" i="5"/>
  <c r="G46" i="1" s="1"/>
  <c r="AE11" i="5"/>
  <c r="AD11" i="5"/>
  <c r="Q11" i="5"/>
  <c r="C11" i="5"/>
  <c r="AF10" i="5"/>
  <c r="Z10" i="5"/>
  <c r="AD10" i="5" s="1"/>
  <c r="M10" i="5"/>
  <c r="Q10" i="5" s="1"/>
  <c r="C10" i="5"/>
  <c r="AH9" i="5"/>
  <c r="AG9" i="5"/>
  <c r="AF9" i="5"/>
  <c r="AE9" i="5"/>
  <c r="AD9" i="5"/>
  <c r="Q9" i="5"/>
  <c r="C9" i="5"/>
  <c r="AH8" i="5"/>
  <c r="AG8" i="5"/>
  <c r="AF8" i="5"/>
  <c r="AE8" i="5"/>
  <c r="AD8" i="5"/>
  <c r="Q8" i="5"/>
  <c r="C8" i="5"/>
  <c r="AF7" i="5"/>
  <c r="Z7" i="5"/>
  <c r="AD7" i="5" s="1"/>
  <c r="M7" i="5"/>
  <c r="Q7" i="5" s="1"/>
  <c r="C7" i="5"/>
  <c r="AF6" i="5"/>
  <c r="Z6" i="5"/>
  <c r="AD6" i="5" s="1"/>
  <c r="M6" i="5"/>
  <c r="Q6" i="5" s="1"/>
  <c r="AE6" i="5" s="1"/>
  <c r="C6" i="5"/>
  <c r="AH5" i="5"/>
  <c r="AG5" i="5"/>
  <c r="AF5" i="5"/>
  <c r="AE5" i="5"/>
  <c r="AD5" i="5"/>
  <c r="Q5" i="5"/>
  <c r="C5" i="5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D50" i="4"/>
  <c r="V49" i="4"/>
  <c r="T49" i="4"/>
  <c r="L49" i="4"/>
  <c r="U49" i="4" s="1"/>
  <c r="C49" i="4"/>
  <c r="V48" i="4"/>
  <c r="U48" i="4"/>
  <c r="T48" i="4"/>
  <c r="L48" i="4"/>
  <c r="C48" i="4"/>
  <c r="V47" i="4"/>
  <c r="T47" i="4"/>
  <c r="L47" i="4"/>
  <c r="U47" i="4" s="1"/>
  <c r="C47" i="4"/>
  <c r="V46" i="4"/>
  <c r="U46" i="4"/>
  <c r="T46" i="4"/>
  <c r="L46" i="4"/>
  <c r="C46" i="4"/>
  <c r="V45" i="4"/>
  <c r="T45" i="4"/>
  <c r="L45" i="4"/>
  <c r="U45" i="4" s="1"/>
  <c r="C45" i="4"/>
  <c r="V44" i="4"/>
  <c r="U44" i="4"/>
  <c r="T44" i="4"/>
  <c r="L44" i="4"/>
  <c r="C44" i="4"/>
  <c r="V43" i="4"/>
  <c r="T43" i="4"/>
  <c r="L43" i="4"/>
  <c r="U43" i="4" s="1"/>
  <c r="C43" i="4"/>
  <c r="V42" i="4"/>
  <c r="U42" i="4"/>
  <c r="T42" i="4"/>
  <c r="L42" i="4"/>
  <c r="C42" i="4"/>
  <c r="V41" i="4"/>
  <c r="T41" i="4"/>
  <c r="L41" i="4"/>
  <c r="U41" i="4" s="1"/>
  <c r="C41" i="4"/>
  <c r="V40" i="4"/>
  <c r="U40" i="4"/>
  <c r="T40" i="4"/>
  <c r="L40" i="4"/>
  <c r="C40" i="4"/>
  <c r="V39" i="4"/>
  <c r="T39" i="4"/>
  <c r="L39" i="4"/>
  <c r="U39" i="4" s="1"/>
  <c r="W39" i="4" s="1"/>
  <c r="X39" i="4" s="1"/>
  <c r="F9" i="1" s="1"/>
  <c r="C39" i="4"/>
  <c r="V38" i="4"/>
  <c r="U38" i="4"/>
  <c r="T38" i="4"/>
  <c r="L38" i="4"/>
  <c r="C38" i="4"/>
  <c r="V37" i="4"/>
  <c r="T37" i="4"/>
  <c r="L37" i="4"/>
  <c r="U37" i="4" s="1"/>
  <c r="C37" i="4"/>
  <c r="V36" i="4"/>
  <c r="U36" i="4"/>
  <c r="T36" i="4"/>
  <c r="L36" i="4"/>
  <c r="C36" i="4"/>
  <c r="V35" i="4"/>
  <c r="T35" i="4"/>
  <c r="L35" i="4"/>
  <c r="U35" i="4" s="1"/>
  <c r="W35" i="4" s="1"/>
  <c r="X35" i="4" s="1"/>
  <c r="F8" i="1" s="1"/>
  <c r="C35" i="4"/>
  <c r="V34" i="4"/>
  <c r="U34" i="4"/>
  <c r="T34" i="4"/>
  <c r="L34" i="4"/>
  <c r="C34" i="4"/>
  <c r="V33" i="4"/>
  <c r="T33" i="4"/>
  <c r="L33" i="4"/>
  <c r="U33" i="4" s="1"/>
  <c r="C33" i="4"/>
  <c r="V32" i="4"/>
  <c r="U32" i="4"/>
  <c r="T32" i="4"/>
  <c r="L32" i="4"/>
  <c r="C32" i="4"/>
  <c r="V31" i="4"/>
  <c r="T31" i="4"/>
  <c r="L31" i="4"/>
  <c r="U31" i="4" s="1"/>
  <c r="C31" i="4"/>
  <c r="V30" i="4"/>
  <c r="U30" i="4"/>
  <c r="T30" i="4"/>
  <c r="L30" i="4"/>
  <c r="C30" i="4"/>
  <c r="V29" i="4"/>
  <c r="T29" i="4"/>
  <c r="L29" i="4"/>
  <c r="U29" i="4" s="1"/>
  <c r="C29" i="4"/>
  <c r="V28" i="4"/>
  <c r="U28" i="4"/>
  <c r="T28" i="4"/>
  <c r="L28" i="4"/>
  <c r="C28" i="4"/>
  <c r="V27" i="4"/>
  <c r="T27" i="4"/>
  <c r="L27" i="4"/>
  <c r="U27" i="4" s="1"/>
  <c r="W27" i="4" s="1"/>
  <c r="X27" i="4" s="1"/>
  <c r="F5" i="1" s="1"/>
  <c r="C27" i="4"/>
  <c r="V26" i="4"/>
  <c r="U26" i="4"/>
  <c r="T26" i="4"/>
  <c r="L26" i="4"/>
  <c r="C26" i="4"/>
  <c r="V25" i="4"/>
  <c r="T25" i="4"/>
  <c r="L25" i="4"/>
  <c r="U25" i="4" s="1"/>
  <c r="C25" i="4"/>
  <c r="V24" i="4"/>
  <c r="U24" i="4"/>
  <c r="T24" i="4"/>
  <c r="L24" i="4"/>
  <c r="C24" i="4"/>
  <c r="V23" i="4"/>
  <c r="T23" i="4"/>
  <c r="L23" i="4"/>
  <c r="U23" i="4" s="1"/>
  <c r="W23" i="4" s="1"/>
  <c r="X23" i="4" s="1"/>
  <c r="F7" i="1" s="1"/>
  <c r="C23" i="4"/>
  <c r="V22" i="4"/>
  <c r="U22" i="4"/>
  <c r="T22" i="4"/>
  <c r="L22" i="4"/>
  <c r="C22" i="4"/>
  <c r="V21" i="4"/>
  <c r="T21" i="4"/>
  <c r="L21" i="4"/>
  <c r="U21" i="4" s="1"/>
  <c r="C21" i="4"/>
  <c r="V20" i="4"/>
  <c r="U20" i="4"/>
  <c r="T20" i="4"/>
  <c r="L20" i="4"/>
  <c r="C20" i="4"/>
  <c r="W19" i="4"/>
  <c r="X19" i="4" s="1"/>
  <c r="V19" i="4"/>
  <c r="T19" i="4"/>
  <c r="L19" i="4"/>
  <c r="U19" i="4" s="1"/>
  <c r="C19" i="4"/>
  <c r="X18" i="4"/>
  <c r="W18" i="4"/>
  <c r="V18" i="4"/>
  <c r="U18" i="4"/>
  <c r="T18" i="4"/>
  <c r="L18" i="4"/>
  <c r="C18" i="4"/>
  <c r="X17" i="4"/>
  <c r="W17" i="4"/>
  <c r="V17" i="4"/>
  <c r="U17" i="4"/>
  <c r="T17" i="4"/>
  <c r="L17" i="4"/>
  <c r="C17" i="4"/>
  <c r="X16" i="4"/>
  <c r="W16" i="4"/>
  <c r="V16" i="4"/>
  <c r="U16" i="4"/>
  <c r="T16" i="4"/>
  <c r="L16" i="4"/>
  <c r="C16" i="4"/>
  <c r="W15" i="4"/>
  <c r="X15" i="4" s="1"/>
  <c r="V15" i="4"/>
  <c r="U15" i="4"/>
  <c r="T15" i="4"/>
  <c r="L15" i="4"/>
  <c r="C15" i="4"/>
  <c r="W14" i="4"/>
  <c r="X14" i="4" s="1"/>
  <c r="V14" i="4"/>
  <c r="U14" i="4"/>
  <c r="T14" i="4"/>
  <c r="L14" i="4"/>
  <c r="C14" i="4"/>
  <c r="W13" i="4"/>
  <c r="X13" i="4" s="1"/>
  <c r="V13" i="4"/>
  <c r="U13" i="4"/>
  <c r="T13" i="4"/>
  <c r="L13" i="4"/>
  <c r="C13" i="4"/>
  <c r="X12" i="4"/>
  <c r="W12" i="4"/>
  <c r="V12" i="4"/>
  <c r="U12" i="4"/>
  <c r="T12" i="4"/>
  <c r="L12" i="4"/>
  <c r="C12" i="4"/>
  <c r="X11" i="4"/>
  <c r="W11" i="4"/>
  <c r="V11" i="4"/>
  <c r="U11" i="4"/>
  <c r="W47" i="4" s="1"/>
  <c r="X47" i="4" s="1"/>
  <c r="F39" i="1" s="1"/>
  <c r="T11" i="4"/>
  <c r="L11" i="4"/>
  <c r="C11" i="4"/>
  <c r="X10" i="4"/>
  <c r="W10" i="4"/>
  <c r="V10" i="4"/>
  <c r="U10" i="4"/>
  <c r="T10" i="4"/>
  <c r="L10" i="4"/>
  <c r="C10" i="4"/>
  <c r="X9" i="4"/>
  <c r="W9" i="4"/>
  <c r="V9" i="4"/>
  <c r="U9" i="4"/>
  <c r="T9" i="4"/>
  <c r="L9" i="4"/>
  <c r="C9" i="4"/>
  <c r="X8" i="4"/>
  <c r="W8" i="4"/>
  <c r="V8" i="4"/>
  <c r="U8" i="4"/>
  <c r="T8" i="4"/>
  <c r="L8" i="4"/>
  <c r="C8" i="4"/>
  <c r="X7" i="4"/>
  <c r="W7" i="4"/>
  <c r="V7" i="4"/>
  <c r="U7" i="4"/>
  <c r="T7" i="4"/>
  <c r="L7" i="4"/>
  <c r="C7" i="4"/>
  <c r="X6" i="4"/>
  <c r="W6" i="4"/>
  <c r="V6" i="4"/>
  <c r="U6" i="4"/>
  <c r="T6" i="4"/>
  <c r="L6" i="4"/>
  <c r="C6" i="4"/>
  <c r="X5" i="4"/>
  <c r="W5" i="4"/>
  <c r="V5" i="4"/>
  <c r="U5" i="4"/>
  <c r="T5" i="4"/>
  <c r="L5" i="4"/>
  <c r="C5" i="4"/>
  <c r="A5" i="4"/>
  <c r="A6" i="4" s="1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D50" i="3"/>
  <c r="X49" i="3"/>
  <c r="W49" i="3"/>
  <c r="V49" i="3"/>
  <c r="U49" i="3"/>
  <c r="T49" i="3"/>
  <c r="L49" i="3"/>
  <c r="C49" i="3"/>
  <c r="X48" i="3"/>
  <c r="W48" i="3"/>
  <c r="V48" i="3"/>
  <c r="U48" i="3"/>
  <c r="T48" i="3"/>
  <c r="L48" i="3"/>
  <c r="C48" i="3"/>
  <c r="X47" i="3"/>
  <c r="W47" i="3"/>
  <c r="V47" i="3"/>
  <c r="U47" i="3"/>
  <c r="T47" i="3"/>
  <c r="L47" i="3"/>
  <c r="C47" i="3"/>
  <c r="X46" i="3"/>
  <c r="W46" i="3"/>
  <c r="V46" i="3"/>
  <c r="U46" i="3"/>
  <c r="T46" i="3"/>
  <c r="L46" i="3"/>
  <c r="C46" i="3"/>
  <c r="V45" i="3"/>
  <c r="T45" i="3"/>
  <c r="L45" i="3"/>
  <c r="U45" i="3" s="1"/>
  <c r="C45" i="3"/>
  <c r="X44" i="3"/>
  <c r="W44" i="3"/>
  <c r="V44" i="3"/>
  <c r="U44" i="3"/>
  <c r="T44" i="3"/>
  <c r="L44" i="3"/>
  <c r="C44" i="3"/>
  <c r="V43" i="3"/>
  <c r="T43" i="3"/>
  <c r="L43" i="3"/>
  <c r="U43" i="3" s="1"/>
  <c r="C43" i="3"/>
  <c r="X42" i="3"/>
  <c r="W42" i="3"/>
  <c r="V42" i="3"/>
  <c r="U42" i="3"/>
  <c r="T42" i="3"/>
  <c r="L42" i="3"/>
  <c r="C42" i="3"/>
  <c r="X41" i="3"/>
  <c r="W41" i="3"/>
  <c r="V41" i="3"/>
  <c r="U41" i="3"/>
  <c r="T41" i="3"/>
  <c r="L41" i="3"/>
  <c r="C41" i="3"/>
  <c r="V40" i="3"/>
  <c r="T40" i="3"/>
  <c r="L40" i="3"/>
  <c r="U40" i="3" s="1"/>
  <c r="C40" i="3"/>
  <c r="X39" i="3"/>
  <c r="W39" i="3"/>
  <c r="V39" i="3"/>
  <c r="U39" i="3"/>
  <c r="C39" i="3"/>
  <c r="V38" i="3"/>
  <c r="T38" i="3"/>
  <c r="U38" i="3" s="1"/>
  <c r="L38" i="3"/>
  <c r="C38" i="3"/>
  <c r="V37" i="3"/>
  <c r="T37" i="3"/>
  <c r="U37" i="3" s="1"/>
  <c r="L37" i="3"/>
  <c r="C37" i="3"/>
  <c r="X36" i="3"/>
  <c r="W36" i="3"/>
  <c r="V36" i="3"/>
  <c r="U36" i="3"/>
  <c r="T36" i="3"/>
  <c r="L36" i="3"/>
  <c r="C36" i="3"/>
  <c r="X35" i="3"/>
  <c r="W35" i="3"/>
  <c r="V35" i="3"/>
  <c r="U35" i="3"/>
  <c r="T35" i="3"/>
  <c r="L35" i="3"/>
  <c r="C35" i="3"/>
  <c r="V34" i="3"/>
  <c r="T34" i="3"/>
  <c r="U34" i="3" s="1"/>
  <c r="L34" i="3"/>
  <c r="C34" i="3"/>
  <c r="X33" i="3"/>
  <c r="W33" i="3"/>
  <c r="V33" i="3"/>
  <c r="U33" i="3"/>
  <c r="T33" i="3"/>
  <c r="L33" i="3"/>
  <c r="C33" i="3"/>
  <c r="V32" i="3"/>
  <c r="T32" i="3"/>
  <c r="U32" i="3" s="1"/>
  <c r="L32" i="3"/>
  <c r="C32" i="3"/>
  <c r="X31" i="3"/>
  <c r="W31" i="3"/>
  <c r="V31" i="3"/>
  <c r="U31" i="3"/>
  <c r="C31" i="3"/>
  <c r="V30" i="3"/>
  <c r="T30" i="3"/>
  <c r="L30" i="3"/>
  <c r="U30" i="3" s="1"/>
  <c r="C30" i="3"/>
  <c r="X29" i="3"/>
  <c r="W29" i="3"/>
  <c r="V29" i="3"/>
  <c r="U29" i="3"/>
  <c r="T29" i="3"/>
  <c r="L29" i="3"/>
  <c r="C29" i="3"/>
  <c r="V28" i="3"/>
  <c r="U28" i="3"/>
  <c r="T28" i="3"/>
  <c r="L28" i="3"/>
  <c r="C28" i="3"/>
  <c r="V27" i="3"/>
  <c r="T27" i="3"/>
  <c r="L27" i="3"/>
  <c r="U27" i="3" s="1"/>
  <c r="C27" i="3"/>
  <c r="V26" i="3"/>
  <c r="T26" i="3"/>
  <c r="U26" i="3" s="1"/>
  <c r="L26" i="3"/>
  <c r="C26" i="3"/>
  <c r="V25" i="3"/>
  <c r="T25" i="3"/>
  <c r="L25" i="3"/>
  <c r="U25" i="3" s="1"/>
  <c r="C25" i="3"/>
  <c r="X24" i="3"/>
  <c r="W24" i="3"/>
  <c r="V24" i="3"/>
  <c r="U24" i="3"/>
  <c r="T24" i="3"/>
  <c r="L24" i="3"/>
  <c r="C24" i="3"/>
  <c r="V23" i="3"/>
  <c r="U23" i="3"/>
  <c r="T23" i="3"/>
  <c r="L23" i="3"/>
  <c r="C23" i="3"/>
  <c r="V22" i="3"/>
  <c r="U22" i="3"/>
  <c r="T22" i="3"/>
  <c r="L22" i="3"/>
  <c r="C22" i="3"/>
  <c r="X21" i="3"/>
  <c r="W21" i="3"/>
  <c r="V21" i="3"/>
  <c r="U21" i="3"/>
  <c r="T21" i="3"/>
  <c r="L21" i="3"/>
  <c r="C21" i="3"/>
  <c r="V20" i="3"/>
  <c r="T20" i="3"/>
  <c r="U20" i="3" s="1"/>
  <c r="L20" i="3"/>
  <c r="C20" i="3"/>
  <c r="X19" i="3"/>
  <c r="W19" i="3"/>
  <c r="V19" i="3"/>
  <c r="U19" i="3"/>
  <c r="T19" i="3"/>
  <c r="L19" i="3"/>
  <c r="C19" i="3"/>
  <c r="X18" i="3"/>
  <c r="W18" i="3"/>
  <c r="V18" i="3"/>
  <c r="U18" i="3"/>
  <c r="T18" i="3"/>
  <c r="L18" i="3"/>
  <c r="C18" i="3"/>
  <c r="V17" i="3"/>
  <c r="T17" i="3"/>
  <c r="L17" i="3"/>
  <c r="C17" i="3"/>
  <c r="X16" i="3"/>
  <c r="W16" i="3"/>
  <c r="V16" i="3"/>
  <c r="U16" i="3"/>
  <c r="T16" i="3"/>
  <c r="L16" i="3"/>
  <c r="C16" i="3"/>
  <c r="V15" i="3"/>
  <c r="T15" i="3"/>
  <c r="U15" i="3" s="1"/>
  <c r="L15" i="3"/>
  <c r="C15" i="3"/>
  <c r="X14" i="3"/>
  <c r="W14" i="3"/>
  <c r="V14" i="3"/>
  <c r="U14" i="3"/>
  <c r="T14" i="3"/>
  <c r="L14" i="3"/>
  <c r="C14" i="3"/>
  <c r="V13" i="3"/>
  <c r="T13" i="3"/>
  <c r="U13" i="3" s="1"/>
  <c r="L13" i="3"/>
  <c r="C13" i="3"/>
  <c r="X12" i="3"/>
  <c r="W12" i="3"/>
  <c r="V12" i="3"/>
  <c r="U12" i="3"/>
  <c r="T12" i="3"/>
  <c r="L12" i="3"/>
  <c r="C12" i="3"/>
  <c r="X11" i="3"/>
  <c r="W11" i="3"/>
  <c r="V11" i="3"/>
  <c r="U11" i="3"/>
  <c r="T11" i="3"/>
  <c r="L11" i="3"/>
  <c r="C11" i="3"/>
  <c r="X10" i="3"/>
  <c r="W10" i="3"/>
  <c r="V10" i="3"/>
  <c r="U10" i="3"/>
  <c r="T10" i="3"/>
  <c r="L10" i="3"/>
  <c r="C10" i="3"/>
  <c r="X9" i="3"/>
  <c r="W9" i="3"/>
  <c r="V9" i="3"/>
  <c r="U9" i="3"/>
  <c r="T9" i="3"/>
  <c r="L9" i="3"/>
  <c r="C9" i="3"/>
  <c r="X8" i="3"/>
  <c r="W8" i="3"/>
  <c r="V8" i="3"/>
  <c r="U8" i="3"/>
  <c r="T8" i="3"/>
  <c r="L8" i="3"/>
  <c r="C8" i="3"/>
  <c r="V7" i="3"/>
  <c r="T7" i="3"/>
  <c r="L7" i="3"/>
  <c r="U7" i="3" s="1"/>
  <c r="C7" i="3"/>
  <c r="V6" i="3"/>
  <c r="T6" i="3"/>
  <c r="L6" i="3"/>
  <c r="U6" i="3" s="1"/>
  <c r="C6" i="3"/>
  <c r="X5" i="3"/>
  <c r="W5" i="3"/>
  <c r="V5" i="3"/>
  <c r="U5" i="3"/>
  <c r="T5" i="3"/>
  <c r="L5" i="3"/>
  <c r="C5" i="3"/>
  <c r="A5" i="3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D49" i="2"/>
  <c r="T48" i="2"/>
  <c r="R48" i="2"/>
  <c r="K48" i="2"/>
  <c r="S48" i="2" s="1"/>
  <c r="C48" i="2"/>
  <c r="T47" i="2"/>
  <c r="R47" i="2"/>
  <c r="K47" i="2"/>
  <c r="S47" i="2" s="1"/>
  <c r="C47" i="2"/>
  <c r="T46" i="2"/>
  <c r="R46" i="2"/>
  <c r="K46" i="2"/>
  <c r="C46" i="2"/>
  <c r="T45" i="2"/>
  <c r="R45" i="2"/>
  <c r="K45" i="2"/>
  <c r="S45" i="2" s="1"/>
  <c r="C45" i="2"/>
  <c r="T44" i="2"/>
  <c r="R44" i="2"/>
  <c r="K44" i="2"/>
  <c r="S44" i="2" s="1"/>
  <c r="C44" i="2"/>
  <c r="T43" i="2"/>
  <c r="R43" i="2"/>
  <c r="S43" i="2" s="1"/>
  <c r="K43" i="2"/>
  <c r="C43" i="2"/>
  <c r="T42" i="2"/>
  <c r="R42" i="2"/>
  <c r="K42" i="2"/>
  <c r="S42" i="2" s="1"/>
  <c r="C42" i="2"/>
  <c r="T41" i="2"/>
  <c r="R41" i="2"/>
  <c r="K41" i="2"/>
  <c r="C41" i="2"/>
  <c r="T40" i="2"/>
  <c r="R40" i="2"/>
  <c r="K40" i="2"/>
  <c r="S40" i="2" s="1"/>
  <c r="C40" i="2"/>
  <c r="T39" i="2"/>
  <c r="S39" i="2"/>
  <c r="R39" i="2"/>
  <c r="K39" i="2"/>
  <c r="C39" i="2"/>
  <c r="T38" i="2"/>
  <c r="R38" i="2"/>
  <c r="K38" i="2"/>
  <c r="C38" i="2"/>
  <c r="T37" i="2"/>
  <c r="R37" i="2"/>
  <c r="K37" i="2"/>
  <c r="C37" i="2"/>
  <c r="T36" i="2"/>
  <c r="R36" i="2"/>
  <c r="K36" i="2"/>
  <c r="S36" i="2" s="1"/>
  <c r="C36" i="2"/>
  <c r="T35" i="2"/>
  <c r="R35" i="2"/>
  <c r="S35" i="2" s="1"/>
  <c r="K35" i="2"/>
  <c r="C35" i="2"/>
  <c r="T34" i="2"/>
  <c r="R34" i="2"/>
  <c r="K34" i="2"/>
  <c r="C34" i="2"/>
  <c r="T33" i="2"/>
  <c r="R33" i="2"/>
  <c r="S33" i="2" s="1"/>
  <c r="K33" i="2"/>
  <c r="C33" i="2"/>
  <c r="T32" i="2"/>
  <c r="R32" i="2"/>
  <c r="K32" i="2"/>
  <c r="C32" i="2"/>
  <c r="T31" i="2"/>
  <c r="R31" i="2"/>
  <c r="S31" i="2" s="1"/>
  <c r="K31" i="2"/>
  <c r="C31" i="2"/>
  <c r="T30" i="2"/>
  <c r="R30" i="2"/>
  <c r="K30" i="2"/>
  <c r="C30" i="2"/>
  <c r="T29" i="2"/>
  <c r="R29" i="2"/>
  <c r="S29" i="2" s="1"/>
  <c r="K29" i="2"/>
  <c r="C29" i="2"/>
  <c r="T28" i="2"/>
  <c r="R28" i="2"/>
  <c r="K28" i="2"/>
  <c r="C28" i="2"/>
  <c r="T27" i="2"/>
  <c r="R27" i="2"/>
  <c r="S27" i="2" s="1"/>
  <c r="K27" i="2"/>
  <c r="C27" i="2"/>
  <c r="T26" i="2"/>
  <c r="R26" i="2"/>
  <c r="K26" i="2"/>
  <c r="C26" i="2"/>
  <c r="T25" i="2"/>
  <c r="R25" i="2"/>
  <c r="S25" i="2" s="1"/>
  <c r="K25" i="2"/>
  <c r="C25" i="2"/>
  <c r="V24" i="2"/>
  <c r="U24" i="2"/>
  <c r="T24" i="2"/>
  <c r="S24" i="2"/>
  <c r="R24" i="2"/>
  <c r="K24" i="2"/>
  <c r="C24" i="2"/>
  <c r="V23" i="2"/>
  <c r="U23" i="2"/>
  <c r="T23" i="2"/>
  <c r="S23" i="2"/>
  <c r="R23" i="2"/>
  <c r="K23" i="2"/>
  <c r="C23" i="2"/>
  <c r="V22" i="2"/>
  <c r="U22" i="2"/>
  <c r="T22" i="2"/>
  <c r="S22" i="2"/>
  <c r="R22" i="2"/>
  <c r="K22" i="2"/>
  <c r="C22" i="2"/>
  <c r="V21" i="2"/>
  <c r="U21" i="2"/>
  <c r="T21" i="2"/>
  <c r="S21" i="2"/>
  <c r="R21" i="2"/>
  <c r="K21" i="2"/>
  <c r="C21" i="2"/>
  <c r="V20" i="2"/>
  <c r="U20" i="2"/>
  <c r="T20" i="2"/>
  <c r="S20" i="2"/>
  <c r="R20" i="2"/>
  <c r="K20" i="2"/>
  <c r="C20" i="2"/>
  <c r="V19" i="2"/>
  <c r="U19" i="2"/>
  <c r="T19" i="2"/>
  <c r="S19" i="2"/>
  <c r="R19" i="2"/>
  <c r="K19" i="2"/>
  <c r="C19" i="2"/>
  <c r="V18" i="2"/>
  <c r="U18" i="2"/>
  <c r="T18" i="2"/>
  <c r="S18" i="2"/>
  <c r="R18" i="2"/>
  <c r="K18" i="2"/>
  <c r="C18" i="2"/>
  <c r="V17" i="2"/>
  <c r="U17" i="2"/>
  <c r="T17" i="2"/>
  <c r="S17" i="2"/>
  <c r="R17" i="2"/>
  <c r="K17" i="2"/>
  <c r="C17" i="2"/>
  <c r="V16" i="2"/>
  <c r="U16" i="2"/>
  <c r="T16" i="2"/>
  <c r="S16" i="2"/>
  <c r="R16" i="2"/>
  <c r="K16" i="2"/>
  <c r="C16" i="2"/>
  <c r="V15" i="2"/>
  <c r="U15" i="2"/>
  <c r="T15" i="2"/>
  <c r="S15" i="2"/>
  <c r="R15" i="2"/>
  <c r="K15" i="2"/>
  <c r="C15" i="2"/>
  <c r="V14" i="2"/>
  <c r="U14" i="2"/>
  <c r="T14" i="2"/>
  <c r="S14" i="2"/>
  <c r="C14" i="2"/>
  <c r="V13" i="2"/>
  <c r="U13" i="2"/>
  <c r="T13" i="2"/>
  <c r="S13" i="2"/>
  <c r="R13" i="2"/>
  <c r="K13" i="2"/>
  <c r="C13" i="2"/>
  <c r="V12" i="2"/>
  <c r="U12" i="2"/>
  <c r="T12" i="2"/>
  <c r="S12" i="2"/>
  <c r="C12" i="2"/>
  <c r="V11" i="2"/>
  <c r="U11" i="2"/>
  <c r="T11" i="2"/>
  <c r="S11" i="2"/>
  <c r="C11" i="2"/>
  <c r="V10" i="2"/>
  <c r="U10" i="2"/>
  <c r="T10" i="2"/>
  <c r="S10" i="2"/>
  <c r="R10" i="2"/>
  <c r="K10" i="2"/>
  <c r="C10" i="2"/>
  <c r="V9" i="2"/>
  <c r="U9" i="2"/>
  <c r="T9" i="2"/>
  <c r="S9" i="2"/>
  <c r="R9" i="2"/>
  <c r="K9" i="2"/>
  <c r="C9" i="2"/>
  <c r="V8" i="2"/>
  <c r="U8" i="2"/>
  <c r="T8" i="2"/>
  <c r="S8" i="2"/>
  <c r="R8" i="2"/>
  <c r="K8" i="2"/>
  <c r="C8" i="2"/>
  <c r="V7" i="2"/>
  <c r="U7" i="2"/>
  <c r="T7" i="2"/>
  <c r="S7" i="2"/>
  <c r="R7" i="2"/>
  <c r="K7" i="2"/>
  <c r="C7" i="2"/>
  <c r="V6" i="2"/>
  <c r="U6" i="2"/>
  <c r="T6" i="2"/>
  <c r="S6" i="2"/>
  <c r="R6" i="2"/>
  <c r="K6" i="2"/>
  <c r="C6" i="2"/>
  <c r="V5" i="2"/>
  <c r="U5" i="2"/>
  <c r="T5" i="2"/>
  <c r="S5" i="2"/>
  <c r="R5" i="2"/>
  <c r="K5" i="2"/>
  <c r="C5" i="2"/>
  <c r="V4" i="2"/>
  <c r="U4" i="2"/>
  <c r="T4" i="2"/>
  <c r="S4" i="2"/>
  <c r="R4" i="2"/>
  <c r="K4" i="2"/>
  <c r="C4" i="2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I44" i="1"/>
  <c r="C44" i="1"/>
  <c r="I43" i="1"/>
  <c r="G43" i="1"/>
  <c r="C43" i="1"/>
  <c r="I42" i="1"/>
  <c r="C42" i="1"/>
  <c r="I48" i="1"/>
  <c r="G48" i="1"/>
  <c r="F48" i="1"/>
  <c r="C48" i="1"/>
  <c r="I47" i="1"/>
  <c r="F47" i="1"/>
  <c r="C47" i="1"/>
  <c r="I46" i="1"/>
  <c r="F46" i="1"/>
  <c r="C46" i="1"/>
  <c r="I45" i="1"/>
  <c r="F45" i="1"/>
  <c r="C45" i="1"/>
  <c r="I41" i="1"/>
  <c r="C41" i="1"/>
  <c r="I40" i="1"/>
  <c r="C40" i="1"/>
  <c r="I39" i="1"/>
  <c r="C39" i="1"/>
  <c r="I38" i="1"/>
  <c r="C38" i="1"/>
  <c r="I37" i="1"/>
  <c r="C37" i="1"/>
  <c r="I36" i="1"/>
  <c r="C36" i="1"/>
  <c r="I35" i="1"/>
  <c r="C35" i="1"/>
  <c r="I34" i="1"/>
  <c r="C34" i="1"/>
  <c r="I33" i="1"/>
  <c r="C33" i="1"/>
  <c r="I21" i="1"/>
  <c r="C21" i="1"/>
  <c r="I32" i="1"/>
  <c r="C32" i="1"/>
  <c r="I31" i="1"/>
  <c r="C31" i="1"/>
  <c r="I19" i="1"/>
  <c r="C19" i="1"/>
  <c r="I30" i="1"/>
  <c r="C30" i="1"/>
  <c r="I11" i="1"/>
  <c r="C11" i="1"/>
  <c r="I28" i="1"/>
  <c r="C28" i="1"/>
  <c r="I29" i="1"/>
  <c r="C29" i="1"/>
  <c r="I17" i="1"/>
  <c r="C17" i="1"/>
  <c r="I27" i="1"/>
  <c r="C27" i="1"/>
  <c r="I26" i="1"/>
  <c r="C26" i="1"/>
  <c r="I25" i="1"/>
  <c r="C25" i="1"/>
  <c r="I20" i="1"/>
  <c r="C20" i="1"/>
  <c r="I13" i="1"/>
  <c r="C13" i="1"/>
  <c r="I24" i="1"/>
  <c r="C24" i="1"/>
  <c r="I23" i="1"/>
  <c r="C23" i="1"/>
  <c r="I22" i="1"/>
  <c r="C22" i="1"/>
  <c r="I14" i="1"/>
  <c r="C14" i="1"/>
  <c r="I12" i="1"/>
  <c r="C12" i="1"/>
  <c r="I6" i="1"/>
  <c r="C6" i="1"/>
  <c r="I18" i="1"/>
  <c r="C18" i="1"/>
  <c r="I7" i="1"/>
  <c r="C7" i="1"/>
  <c r="I8" i="1"/>
  <c r="C8" i="1"/>
  <c r="I16" i="1"/>
  <c r="C16" i="1"/>
  <c r="I9" i="1"/>
  <c r="C9" i="1"/>
  <c r="I15" i="1"/>
  <c r="C15" i="1"/>
  <c r="I10" i="1"/>
  <c r="C10" i="1"/>
  <c r="I5" i="1"/>
  <c r="C5" i="1"/>
  <c r="I4" i="1"/>
  <c r="F4" i="1"/>
  <c r="C4" i="1"/>
  <c r="U11" i="6" l="1"/>
  <c r="U26" i="6"/>
  <c r="U19" i="6"/>
  <c r="U28" i="6"/>
  <c r="U35" i="6"/>
  <c r="G42" i="1"/>
  <c r="AE29" i="5"/>
  <c r="AE49" i="5"/>
  <c r="AE26" i="5"/>
  <c r="G45" i="1"/>
  <c r="AE12" i="5"/>
  <c r="G47" i="1"/>
  <c r="J47" i="1" s="1"/>
  <c r="K47" i="1" s="1"/>
  <c r="AE25" i="5"/>
  <c r="AE30" i="5"/>
  <c r="AE10" i="5"/>
  <c r="AE23" i="5"/>
  <c r="AE47" i="5"/>
  <c r="H34" i="1"/>
  <c r="U25" i="6"/>
  <c r="H36" i="1"/>
  <c r="H35" i="1"/>
  <c r="U22" i="6"/>
  <c r="H28" i="1"/>
  <c r="U48" i="6"/>
  <c r="U39" i="6"/>
  <c r="U9" i="6"/>
  <c r="U27" i="6"/>
  <c r="U29" i="6"/>
  <c r="U33" i="6"/>
  <c r="U24" i="6"/>
  <c r="U23" i="6"/>
  <c r="U44" i="6"/>
  <c r="H22" i="1"/>
  <c r="H4" i="1"/>
  <c r="H25" i="1"/>
  <c r="H31" i="1"/>
  <c r="H44" i="1"/>
  <c r="H10" i="1"/>
  <c r="H5" i="1"/>
  <c r="H24" i="1"/>
  <c r="H23" i="1"/>
  <c r="H17" i="1"/>
  <c r="H43" i="1"/>
  <c r="H20" i="1"/>
  <c r="H13" i="1"/>
  <c r="H9" i="1"/>
  <c r="H12" i="1"/>
  <c r="H32" i="1"/>
  <c r="H40" i="1"/>
  <c r="H38" i="1"/>
  <c r="H30" i="1"/>
  <c r="H27" i="1"/>
  <c r="H29" i="1"/>
  <c r="H14" i="1"/>
  <c r="H33" i="1"/>
  <c r="H6" i="1"/>
  <c r="U46" i="6"/>
  <c r="H8" i="1"/>
  <c r="H7" i="1"/>
  <c r="H46" i="1"/>
  <c r="M46" i="1" s="1"/>
  <c r="H21" i="1"/>
  <c r="H45" i="1"/>
  <c r="H42" i="1"/>
  <c r="H11" i="1"/>
  <c r="H39" i="1"/>
  <c r="M39" i="1" s="1"/>
  <c r="H48" i="1"/>
  <c r="M48" i="1" s="1"/>
  <c r="S26" i="2"/>
  <c r="S32" i="2"/>
  <c r="S28" i="2"/>
  <c r="U28" i="2" s="1"/>
  <c r="V28" i="2" s="1"/>
  <c r="D32" i="1" s="1"/>
  <c r="S30" i="2"/>
  <c r="U27" i="2" s="1"/>
  <c r="V27" i="2" s="1"/>
  <c r="D6" i="1" s="1"/>
  <c r="S34" i="2"/>
  <c r="U32" i="2" s="1"/>
  <c r="V32" i="2" s="1"/>
  <c r="D22" i="1" s="1"/>
  <c r="S38" i="2"/>
  <c r="U38" i="2" s="1"/>
  <c r="V38" i="2" s="1"/>
  <c r="D27" i="1" s="1"/>
  <c r="S37" i="2"/>
  <c r="U37" i="2" s="1"/>
  <c r="V37" i="2" s="1"/>
  <c r="D25" i="1" s="1"/>
  <c r="S46" i="2"/>
  <c r="S41" i="2"/>
  <c r="U34" i="2"/>
  <c r="U35" i="2"/>
  <c r="V35" i="2" s="1"/>
  <c r="D10" i="1" s="1"/>
  <c r="W26" i="4"/>
  <c r="X26" i="4" s="1"/>
  <c r="F28" i="1" s="1"/>
  <c r="W33" i="4"/>
  <c r="X33" i="4" s="1"/>
  <c r="F15" i="1" s="1"/>
  <c r="W36" i="4"/>
  <c r="X36" i="4" s="1"/>
  <c r="F20" i="1" s="1"/>
  <c r="W31" i="4"/>
  <c r="X31" i="4" s="1"/>
  <c r="F12" i="1" s="1"/>
  <c r="W38" i="4"/>
  <c r="X38" i="4" s="1"/>
  <c r="F6" i="1" s="1"/>
  <c r="W45" i="4"/>
  <c r="X45" i="4" s="1"/>
  <c r="F40" i="1" s="1"/>
  <c r="W48" i="4"/>
  <c r="X48" i="4" s="1"/>
  <c r="F41" i="1" s="1"/>
  <c r="M41" i="1" s="1"/>
  <c r="W25" i="4"/>
  <c r="X25" i="4" s="1"/>
  <c r="F14" i="1" s="1"/>
  <c r="W28" i="4"/>
  <c r="X28" i="4" s="1"/>
  <c r="F10" i="1" s="1"/>
  <c r="W43" i="4"/>
  <c r="X43" i="4" s="1"/>
  <c r="F35" i="1" s="1"/>
  <c r="W30" i="4"/>
  <c r="X30" i="4" s="1"/>
  <c r="F22" i="1" s="1"/>
  <c r="W37" i="4"/>
  <c r="X37" i="4" s="1"/>
  <c r="F11" i="1" s="1"/>
  <c r="W40" i="4"/>
  <c r="X40" i="4" s="1"/>
  <c r="F23" i="1" s="1"/>
  <c r="W25" i="3"/>
  <c r="X25" i="3" s="1"/>
  <c r="E29" i="1" s="1"/>
  <c r="W20" i="4"/>
  <c r="X20" i="4" s="1"/>
  <c r="F24" i="1" s="1"/>
  <c r="W42" i="4"/>
  <c r="X42" i="4" s="1"/>
  <c r="F38" i="1" s="1"/>
  <c r="W49" i="4"/>
  <c r="X49" i="4" s="1"/>
  <c r="F37" i="1" s="1"/>
  <c r="W22" i="4"/>
  <c r="X22" i="4" s="1"/>
  <c r="F18" i="1" s="1"/>
  <c r="W29" i="4"/>
  <c r="X29" i="4" s="1"/>
  <c r="F31" i="1" s="1"/>
  <c r="W32" i="4"/>
  <c r="X32" i="4" s="1"/>
  <c r="F16" i="1" s="1"/>
  <c r="U39" i="2"/>
  <c r="V39" i="2" s="1"/>
  <c r="D23" i="1" s="1"/>
  <c r="W34" i="4"/>
  <c r="X34" i="4" s="1"/>
  <c r="F27" i="1" s="1"/>
  <c r="W41" i="4"/>
  <c r="X41" i="4" s="1"/>
  <c r="F29" i="1" s="1"/>
  <c r="W44" i="4"/>
  <c r="X44" i="4" s="1"/>
  <c r="F17" i="1" s="1"/>
  <c r="W21" i="4"/>
  <c r="X21" i="4" s="1"/>
  <c r="F13" i="1" s="1"/>
  <c r="M13" i="1" s="1"/>
  <c r="W24" i="4"/>
  <c r="X24" i="4" s="1"/>
  <c r="F30" i="1" s="1"/>
  <c r="M30" i="1" s="1"/>
  <c r="W46" i="4"/>
  <c r="X46" i="4" s="1"/>
  <c r="F26" i="1" s="1"/>
  <c r="AE28" i="5"/>
  <c r="AE31" i="5"/>
  <c r="AE46" i="5"/>
  <c r="AE27" i="5"/>
  <c r="AE7" i="5"/>
  <c r="U17" i="3"/>
  <c r="W17" i="3" s="1"/>
  <c r="X17" i="3" s="1"/>
  <c r="E9" i="1" s="1"/>
  <c r="AE34" i="5"/>
  <c r="V34" i="2"/>
  <c r="D16" i="1" s="1"/>
  <c r="S49" i="7"/>
  <c r="M45" i="1" l="1"/>
  <c r="M31" i="1"/>
  <c r="M20" i="1"/>
  <c r="M47" i="1"/>
  <c r="M40" i="1"/>
  <c r="J43" i="1"/>
  <c r="K43" i="1" s="1"/>
  <c r="M43" i="1"/>
  <c r="M42" i="1"/>
  <c r="M38" i="1"/>
  <c r="M32" i="1"/>
  <c r="J44" i="1"/>
  <c r="K44" i="1" s="1"/>
  <c r="M44" i="1"/>
  <c r="J45" i="1"/>
  <c r="K45" i="1" s="1"/>
  <c r="AG12" i="5"/>
  <c r="AH12" i="5" s="1"/>
  <c r="AG47" i="5"/>
  <c r="AH47" i="5" s="1"/>
  <c r="AG28" i="5"/>
  <c r="AH28" i="5" s="1"/>
  <c r="AG25" i="5"/>
  <c r="AH25" i="5" s="1"/>
  <c r="AG20" i="5"/>
  <c r="AH20" i="5" s="1"/>
  <c r="J40" i="1"/>
  <c r="K40" i="1" s="1"/>
  <c r="W26" i="6"/>
  <c r="X26" i="6" s="1"/>
  <c r="W6" i="6"/>
  <c r="X6" i="6" s="1"/>
  <c r="W39" i="6"/>
  <c r="X39" i="6" s="1"/>
  <c r="W42" i="6"/>
  <c r="X42" i="6" s="1"/>
  <c r="W48" i="6"/>
  <c r="X48" i="6" s="1"/>
  <c r="W29" i="6"/>
  <c r="X29" i="6" s="1"/>
  <c r="W27" i="6"/>
  <c r="X27" i="6" s="1"/>
  <c r="W46" i="6"/>
  <c r="X46" i="6" s="1"/>
  <c r="H15" i="1" s="1"/>
  <c r="W9" i="6"/>
  <c r="X9" i="6" s="1"/>
  <c r="H19" i="1" s="1"/>
  <c r="M19" i="1" s="1"/>
  <c r="W25" i="6"/>
  <c r="X25" i="6" s="1"/>
  <c r="W44" i="6"/>
  <c r="X44" i="6" s="1"/>
  <c r="W33" i="6"/>
  <c r="X33" i="6" s="1"/>
  <c r="W22" i="6"/>
  <c r="X22" i="6" s="1"/>
  <c r="W23" i="6"/>
  <c r="X23" i="6" s="1"/>
  <c r="W19" i="6"/>
  <c r="X19" i="6" s="1"/>
  <c r="W24" i="6"/>
  <c r="X24" i="6" s="1"/>
  <c r="W28" i="6"/>
  <c r="X28" i="6" s="1"/>
  <c r="W35" i="6"/>
  <c r="X35" i="6" s="1"/>
  <c r="W11" i="6"/>
  <c r="X11" i="6" s="1"/>
  <c r="W45" i="6"/>
  <c r="X45" i="6" s="1"/>
  <c r="J31" i="1"/>
  <c r="K31" i="1" s="1"/>
  <c r="J30" i="1"/>
  <c r="K30" i="1" s="1"/>
  <c r="J48" i="1"/>
  <c r="K48" i="1" s="1"/>
  <c r="J46" i="1"/>
  <c r="K46" i="1" s="1"/>
  <c r="J42" i="1"/>
  <c r="K42" i="1" s="1"/>
  <c r="U48" i="2"/>
  <c r="V48" i="2" s="1"/>
  <c r="D34" i="1" s="1"/>
  <c r="M34" i="1" s="1"/>
  <c r="U42" i="2"/>
  <c r="V42" i="2" s="1"/>
  <c r="D24" i="1" s="1"/>
  <c r="M24" i="1" s="1"/>
  <c r="U36" i="2"/>
  <c r="V36" i="2" s="1"/>
  <c r="D11" i="1" s="1"/>
  <c r="M11" i="1" s="1"/>
  <c r="U29" i="2"/>
  <c r="V29" i="2" s="1"/>
  <c r="D9" i="1" s="1"/>
  <c r="M9" i="1" s="1"/>
  <c r="U44" i="2"/>
  <c r="V44" i="2" s="1"/>
  <c r="D18" i="1" s="1"/>
  <c r="U33" i="2"/>
  <c r="V33" i="2" s="1"/>
  <c r="D26" i="1" s="1"/>
  <c r="U30" i="2"/>
  <c r="V30" i="2" s="1"/>
  <c r="D14" i="1" s="1"/>
  <c r="M14" i="1" s="1"/>
  <c r="U40" i="2"/>
  <c r="V40" i="2" s="1"/>
  <c r="D21" i="1" s="1"/>
  <c r="U31" i="2"/>
  <c r="V31" i="2" s="1"/>
  <c r="D5" i="1" s="1"/>
  <c r="U26" i="2"/>
  <c r="V26" i="2" s="1"/>
  <c r="D8" i="1" s="1"/>
  <c r="M8" i="1" s="1"/>
  <c r="U45" i="2"/>
  <c r="V45" i="2" s="1"/>
  <c r="D28" i="1" s="1"/>
  <c r="M28" i="1" s="1"/>
  <c r="U47" i="2"/>
  <c r="V47" i="2" s="1"/>
  <c r="D15" i="1" s="1"/>
  <c r="U41" i="2"/>
  <c r="V41" i="2" s="1"/>
  <c r="D37" i="1" s="1"/>
  <c r="U43" i="2"/>
  <c r="V43" i="2" s="1"/>
  <c r="D29" i="1" s="1"/>
  <c r="U25" i="2"/>
  <c r="V25" i="2" s="1"/>
  <c r="D4" i="1" s="1"/>
  <c r="U46" i="2"/>
  <c r="V46" i="2" s="1"/>
  <c r="D7" i="1" s="1"/>
  <c r="AG27" i="5"/>
  <c r="AH27" i="5" s="1"/>
  <c r="AG46" i="5"/>
  <c r="AH46" i="5" s="1"/>
  <c r="W37" i="3"/>
  <c r="X37" i="3" s="1"/>
  <c r="E10" i="1" s="1"/>
  <c r="M10" i="1" s="1"/>
  <c r="W40" i="3"/>
  <c r="X40" i="3" s="1"/>
  <c r="E35" i="1" s="1"/>
  <c r="M35" i="1" s="1"/>
  <c r="AG21" i="5"/>
  <c r="AH21" i="5" s="1"/>
  <c r="W20" i="3"/>
  <c r="X20" i="3" s="1"/>
  <c r="E18" i="1" s="1"/>
  <c r="W27" i="3"/>
  <c r="X27" i="3" s="1"/>
  <c r="E4" i="1" s="1"/>
  <c r="AG34" i="5"/>
  <c r="AH34" i="5" s="1"/>
  <c r="AG31" i="5"/>
  <c r="AH31" i="5" s="1"/>
  <c r="W38" i="3"/>
  <c r="X38" i="3" s="1"/>
  <c r="E21" i="1" s="1"/>
  <c r="AG10" i="5"/>
  <c r="AH10" i="5" s="1"/>
  <c r="W6" i="3"/>
  <c r="X6" i="3" s="1"/>
  <c r="E25" i="1" s="1"/>
  <c r="J25" i="1" s="1"/>
  <c r="K25" i="1" s="1"/>
  <c r="W15" i="3"/>
  <c r="X15" i="3" s="1"/>
  <c r="E15" i="1" s="1"/>
  <c r="J38" i="1"/>
  <c r="K38" i="1" s="1"/>
  <c r="W45" i="3"/>
  <c r="X45" i="3" s="1"/>
  <c r="E27" i="1" s="1"/>
  <c r="M27" i="1" s="1"/>
  <c r="W43" i="3"/>
  <c r="X43" i="3" s="1"/>
  <c r="E26" i="1" s="1"/>
  <c r="AG6" i="5"/>
  <c r="AH6" i="5" s="1"/>
  <c r="J20" i="1" s="1"/>
  <c r="K20" i="1" s="1"/>
  <c r="W7" i="3"/>
  <c r="X7" i="3" s="1"/>
  <c r="E23" i="1" s="1"/>
  <c r="M23" i="1" s="1"/>
  <c r="W30" i="3"/>
  <c r="X30" i="3" s="1"/>
  <c r="E12" i="1" s="1"/>
  <c r="M12" i="1" s="1"/>
  <c r="W13" i="3"/>
  <c r="X13" i="3" s="1"/>
  <c r="E17" i="1" s="1"/>
  <c r="M17" i="1" s="1"/>
  <c r="W22" i="3"/>
  <c r="X22" i="3" s="1"/>
  <c r="E6" i="1" s="1"/>
  <c r="J6" i="1" s="1"/>
  <c r="K6" i="1" s="1"/>
  <c r="W28" i="3"/>
  <c r="X28" i="3" s="1"/>
  <c r="E36" i="1" s="1"/>
  <c r="M36" i="1" s="1"/>
  <c r="W23" i="3"/>
  <c r="X23" i="3" s="1"/>
  <c r="E16" i="1" s="1"/>
  <c r="M16" i="1" s="1"/>
  <c r="W32" i="3"/>
  <c r="X32" i="3" s="1"/>
  <c r="E7" i="1" s="1"/>
  <c r="AG43" i="5"/>
  <c r="AH43" i="5" s="1"/>
  <c r="AG30" i="5"/>
  <c r="AH30" i="5" s="1"/>
  <c r="AG7" i="5"/>
  <c r="AH7" i="5" s="1"/>
  <c r="AG26" i="5"/>
  <c r="AH26" i="5" s="1"/>
  <c r="AG36" i="5"/>
  <c r="AH36" i="5" s="1"/>
  <c r="W34" i="3"/>
  <c r="X34" i="3" s="1"/>
  <c r="E22" i="1" s="1"/>
  <c r="M22" i="1" s="1"/>
  <c r="J32" i="1"/>
  <c r="K32" i="1" s="1"/>
  <c r="AG23" i="5"/>
  <c r="AH23" i="5" s="1"/>
  <c r="AG49" i="5"/>
  <c r="AH49" i="5" s="1"/>
  <c r="J41" i="1" s="1"/>
  <c r="K41" i="1" s="1"/>
  <c r="W26" i="3"/>
  <c r="X26" i="3" s="1"/>
  <c r="E33" i="1" s="1"/>
  <c r="M33" i="1" s="1"/>
  <c r="AG29" i="5"/>
  <c r="AH29" i="5" s="1"/>
  <c r="J13" i="1" s="1"/>
  <c r="K13" i="1" s="1"/>
  <c r="M21" i="1" l="1"/>
  <c r="M18" i="1"/>
  <c r="M7" i="1"/>
  <c r="M4" i="1"/>
  <c r="J5" i="1"/>
  <c r="K5" i="1" s="1"/>
  <c r="M5" i="1"/>
  <c r="M6" i="1"/>
  <c r="J29" i="1"/>
  <c r="K29" i="1" s="1"/>
  <c r="M29" i="1"/>
  <c r="M26" i="1"/>
  <c r="M15" i="1"/>
  <c r="M25" i="1"/>
  <c r="J37" i="1"/>
  <c r="K37" i="1" s="1"/>
  <c r="M37" i="1"/>
  <c r="J4" i="1"/>
  <c r="K4" i="1" s="1"/>
  <c r="J8" i="1"/>
  <c r="K8" i="1" s="1"/>
  <c r="J11" i="1"/>
  <c r="K11" i="1" s="1"/>
  <c r="J24" i="1"/>
  <c r="K24" i="1" s="1"/>
  <c r="J23" i="1"/>
  <c r="K23" i="1" s="1"/>
  <c r="J34" i="1"/>
  <c r="K34" i="1" s="1"/>
  <c r="J9" i="1"/>
  <c r="K9" i="1" s="1"/>
  <c r="J21" i="1"/>
  <c r="K21" i="1" s="1"/>
  <c r="J28" i="1"/>
  <c r="K28" i="1" s="1"/>
  <c r="J18" i="1"/>
  <c r="K18" i="1" s="1"/>
  <c r="J15" i="1"/>
  <c r="K15" i="1" s="1"/>
  <c r="J7" i="1"/>
  <c r="K7" i="1" s="1"/>
  <c r="J14" i="1"/>
  <c r="K14" i="1" s="1"/>
  <c r="J39" i="1"/>
  <c r="K39" i="1" s="1"/>
  <c r="J10" i="1"/>
  <c r="K10" i="1" s="1"/>
  <c r="J19" i="1"/>
  <c r="K19" i="1" s="1"/>
  <c r="J36" i="1"/>
  <c r="K36" i="1" s="1"/>
  <c r="J17" i="1"/>
  <c r="K17" i="1" s="1"/>
  <c r="J33" i="1"/>
  <c r="K33" i="1" s="1"/>
  <c r="J12" i="1"/>
  <c r="K12" i="1" s="1"/>
  <c r="J22" i="1"/>
  <c r="K22" i="1" s="1"/>
  <c r="J27" i="1"/>
  <c r="K27" i="1" s="1"/>
  <c r="J26" i="1"/>
  <c r="K26" i="1" s="1"/>
  <c r="J35" i="1"/>
  <c r="K35" i="1" s="1"/>
  <c r="J16" i="1"/>
  <c r="K16" i="1" s="1"/>
  <c r="A6" i="6" l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" i="1" l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4" authorId="0" shapeId="0" xr:uid="{00000000-0006-0000-0300-000002000000}">
      <text>
        <r>
          <rPr>
            <sz val="10"/>
            <color rgb="FF000000"/>
            <rFont val="Arial"/>
            <family val="2"/>
            <scheme val="minor"/>
          </rPr>
          <t>"IC-P1-Txx" o "IC-P2-Txx" dove:
- IC: Imperi Centrale
- P1 o P2 per indicare se ha giocato la Partita 1 o la Partita 2 in questo schieramento. 
- Txx è il tavolo.
	-Fabio Zanelli</t>
        </r>
      </text>
    </comment>
    <comment ref="M4" authorId="0" shapeId="0" xr:uid="{00000000-0006-0000-0300-000001000000}">
      <text>
        <r>
          <rPr>
            <sz val="10"/>
            <color rgb="FF000000"/>
            <rFont val="Arial"/>
            <family val="2"/>
            <scheme val="minor"/>
          </rPr>
          <t>"INT-P1-Txx" o "INT-P2-Txx" dove:
- IC: Imperi Centrale
- P1 o P2 per indicare se ha giocato la Partita 1 o la Partita 2 in questo schieramento.
- Txx è il tavolo.
	-Fabio Zanelli</t>
        </r>
      </text>
    </comment>
  </commentList>
</comments>
</file>

<file path=xl/sharedStrings.xml><?xml version="1.0" encoding="utf-8"?>
<sst xmlns="http://schemas.openxmlformats.org/spreadsheetml/2006/main" count="551" uniqueCount="115">
  <si>
    <t>Classifica Generale</t>
  </si>
  <si>
    <t>Nome Cognome</t>
  </si>
  <si>
    <t>Nome</t>
  </si>
  <si>
    <t>G1</t>
  </si>
  <si>
    <t>G2</t>
  </si>
  <si>
    <t>G3</t>
  </si>
  <si>
    <t>G4</t>
  </si>
  <si>
    <t>G5</t>
  </si>
  <si>
    <t>G6</t>
  </si>
  <si>
    <t>Totale</t>
  </si>
  <si>
    <t>Pos</t>
  </si>
  <si>
    <t>A.V.</t>
  </si>
  <si>
    <t>Alessandro Babbi</t>
  </si>
  <si>
    <t>Riccardo Vadalà</t>
  </si>
  <si>
    <t>Federico Mollica</t>
  </si>
  <si>
    <t>Paolo Valerio</t>
  </si>
  <si>
    <t>Franco Napoleoni</t>
  </si>
  <si>
    <t>Giuseppe Tamba</t>
  </si>
  <si>
    <t>Artemisia Von Rust</t>
  </si>
  <si>
    <t>Daniele Petraroli</t>
  </si>
  <si>
    <t>Massimo Berucci</t>
  </si>
  <si>
    <t>Massimo Mollica</t>
  </si>
  <si>
    <t>Francesco Ulmo</t>
  </si>
  <si>
    <t>Francesco Berucci</t>
  </si>
  <si>
    <t>Christian Vitale</t>
  </si>
  <si>
    <t>Riccardo Rigillo</t>
  </si>
  <si>
    <t>Andrea Garello</t>
  </si>
  <si>
    <t>Valerio Ferrandino</t>
  </si>
  <si>
    <t>Luca Postumi</t>
  </si>
  <si>
    <t>Fabio Zanelli</t>
  </si>
  <si>
    <t>Alberto Panicucci</t>
  </si>
  <si>
    <t>Francesco Petraroli</t>
  </si>
  <si>
    <t>Francesco Marradi</t>
  </si>
  <si>
    <t>Daniel Terracina</t>
  </si>
  <si>
    <t>Alberto Garello</t>
  </si>
  <si>
    <t>Andrea Morviducci</t>
  </si>
  <si>
    <t>Daniele Ferrini</t>
  </si>
  <si>
    <t>Gino Lucrezi</t>
  </si>
  <si>
    <t>Massimo Malerba</t>
  </si>
  <si>
    <t>Stefano Von Dadden</t>
  </si>
  <si>
    <t>Ken Jones</t>
  </si>
  <si>
    <t>Jolly 1</t>
  </si>
  <si>
    <t>Erminio Serio</t>
  </si>
  <si>
    <t>Barbara Von Rust</t>
  </si>
  <si>
    <t>Marco Tambara</t>
  </si>
  <si>
    <t>Maurizio Vitale</t>
  </si>
  <si>
    <t>Laura Di Marco</t>
  </si>
  <si>
    <t>Stefano Tiribocchi</t>
  </si>
  <si>
    <t>Michele Balasso</t>
  </si>
  <si>
    <t>Ivan Martinelli</t>
  </si>
  <si>
    <t>Alessandrro Corradi</t>
  </si>
  <si>
    <t>Andrea Procaccino</t>
  </si>
  <si>
    <t>Bruno Padronetti</t>
  </si>
  <si>
    <t>Claudio Marinangeli</t>
  </si>
  <si>
    <t>Daniele Pagliuca</t>
  </si>
  <si>
    <t>Jolly 2</t>
  </si>
  <si>
    <t>Raffaella Rovignoni</t>
  </si>
  <si>
    <t>NB: 0 Punti indica che il giocatore non ha partecipato alla giornata</t>
  </si>
  <si>
    <t>Partita 1</t>
  </si>
  <si>
    <t>Partita 2</t>
  </si>
  <si>
    <t>TOTALE</t>
  </si>
  <si>
    <t>Presenza</t>
  </si>
  <si>
    <t>Fazione</t>
  </si>
  <si>
    <t>Vittoria</t>
  </si>
  <si>
    <t>Colpi Inferti</t>
  </si>
  <si>
    <t>Aerial Victory</t>
  </si>
  <si>
    <t>Abbattuto</t>
  </si>
  <si>
    <t>Uscito</t>
  </si>
  <si>
    <t>Punti Partita</t>
  </si>
  <si>
    <t>Punti</t>
  </si>
  <si>
    <t>Ordine</t>
  </si>
  <si>
    <t>Pt</t>
  </si>
  <si>
    <t>Intesa</t>
  </si>
  <si>
    <t>Imperi</t>
  </si>
  <si>
    <t>Tot Presenti</t>
  </si>
  <si>
    <t>RIEPILOGO PUNTEGGI SECONDA GIORNATA</t>
  </si>
  <si>
    <t>INTESA</t>
  </si>
  <si>
    <t>IMPERI</t>
  </si>
  <si>
    <t>Machine Gun Straffing</t>
  </si>
  <si>
    <t>Postazione distrutta</t>
  </si>
  <si>
    <t>Punti Intesa</t>
  </si>
  <si>
    <t>Punti Imperi</t>
  </si>
  <si>
    <t>Punti Giornata</t>
  </si>
  <si>
    <t>Abbatimenti</t>
  </si>
  <si>
    <t>Punti Classifica</t>
  </si>
  <si>
    <r>
      <rPr>
        <b/>
        <sz val="10"/>
        <color theme="1"/>
        <rFont val="Arial"/>
        <family val="2"/>
      </rPr>
      <t>Punti Giornata:</t>
    </r>
    <r>
      <rPr>
        <sz val="10"/>
        <color theme="1"/>
        <rFont val="Arial"/>
        <family val="2"/>
      </rPr>
      <t xml:space="preserve"> sono i punti accumulati durante le partitre dell'evento e che determinano la classifica della giornata.</t>
    </r>
  </si>
  <si>
    <r>
      <rPr>
        <b/>
        <sz val="10"/>
        <color theme="1"/>
        <rFont val="Arial"/>
        <family val="2"/>
      </rPr>
      <t>Punti Classifica:</t>
    </r>
    <r>
      <rPr>
        <sz val="10"/>
        <color theme="1"/>
        <rFont val="Arial"/>
        <family val="2"/>
      </rPr>
      <t xml:space="preserve"> sono i punti che l'ordine di classifica di giornata assegna e concorrono alla classifica generale</t>
    </r>
  </si>
  <si>
    <t>Squadra</t>
  </si>
  <si>
    <t>Vittoria Parita</t>
  </si>
  <si>
    <t>Colpi Inflitti</t>
  </si>
  <si>
    <t>Aereal Victory</t>
  </si>
  <si>
    <t>Fotografie</t>
  </si>
  <si>
    <t>Uscito Tavolo</t>
  </si>
  <si>
    <t>Abbatuto</t>
  </si>
  <si>
    <r>
      <rPr>
        <b/>
        <sz val="10"/>
        <color theme="1"/>
        <rFont val="Arial"/>
        <family val="2"/>
      </rPr>
      <t>Punti Giornata:</t>
    </r>
    <r>
      <rPr>
        <sz val="10"/>
        <color theme="1"/>
        <rFont val="Arial"/>
        <family val="2"/>
      </rPr>
      <t xml:space="preserve"> sono i punti accumulati durante le partitre dell'evento e che determinano la classifica della giornata.</t>
    </r>
  </si>
  <si>
    <r>
      <rPr>
        <b/>
        <sz val="10"/>
        <color theme="1"/>
        <rFont val="Arial"/>
        <family val="2"/>
      </rPr>
      <t>Punti Classifica:</t>
    </r>
    <r>
      <rPr>
        <sz val="10"/>
        <color theme="1"/>
        <rFont val="Arial"/>
        <family val="2"/>
      </rPr>
      <t xml:space="preserve"> sono i punti che l'ordine di classifica di giornata assegna e concorrono alla classifica generale</t>
    </r>
  </si>
  <si>
    <t>RIEPILOGO PUNTEGGI QUARTA GIORNATA</t>
  </si>
  <si>
    <t>Tavolo</t>
  </si>
  <si>
    <t>Colpi a Segno</t>
  </si>
  <si>
    <t>Vittorie Aere</t>
  </si>
  <si>
    <t>Obiettivi</t>
  </si>
  <si>
    <t>Ospedale</t>
  </si>
  <si>
    <t>Uscita</t>
  </si>
  <si>
    <t>Abbattutto</t>
  </si>
  <si>
    <t>Punti personali</t>
  </si>
  <si>
    <t>Punti Partner</t>
  </si>
  <si>
    <t>Abbattimenti</t>
  </si>
  <si>
    <t>Punti Team Imperi</t>
  </si>
  <si>
    <t>Pubti Partner</t>
  </si>
  <si>
    <t>Punti Team Intesa</t>
  </si>
  <si>
    <r>
      <rPr>
        <b/>
        <sz val="10"/>
        <color theme="1"/>
        <rFont val="Arial"/>
        <family val="2"/>
      </rPr>
      <t>Punti Giornata:</t>
    </r>
    <r>
      <rPr>
        <sz val="10"/>
        <color theme="1"/>
        <rFont val="Arial"/>
        <family val="2"/>
      </rPr>
      <t xml:space="preserve"> sono i punti accumulati durante le partitre dell'evento e che determinano la classifica della giornata.</t>
    </r>
  </si>
  <si>
    <r>
      <rPr>
        <b/>
        <sz val="10"/>
        <color theme="1"/>
        <rFont val="Arial"/>
        <family val="2"/>
      </rPr>
      <t>Punti Classifica:</t>
    </r>
    <r>
      <rPr>
        <sz val="10"/>
        <color theme="1"/>
        <rFont val="Arial"/>
        <family val="2"/>
      </rPr>
      <t xml:space="preserve"> sono i punti che l'ordine di classifica di giornata assegna e concorrono alla classifica generale</t>
    </r>
  </si>
  <si>
    <t>Turno</t>
  </si>
  <si>
    <t>?</t>
  </si>
  <si>
    <t>Best 4d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</si>
</sst>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>
    <font>
      <sz val="10"/>
      <color rgb="FF000000"/>
      <name val="Arial"/>
      <scheme val="minor"/>
    </font>
    <font>
      <b/>
      <sz val="12"/>
      <color theme="1"/>
      <name val="Arial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9"/>
      <color rgb="FF000000"/>
      <name val="&quot;Google Sans Mono&quot;"/>
    </font>
    <font>
      <sz val="10"/>
      <color rgb="FF000000"/>
      <name val="Arial"/>
      <family val="2"/>
    </font>
    <font>
      <b/>
      <sz val="8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b/>
      <sz val="6"/>
      <color theme="1"/>
      <name val="Arial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2"/>
      <color rgb="FF000000"/>
      <name val="Calibri"/>
      <family val="2"/>
    </font>
    <font>
      <b/>
      <sz val="8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  <fill>
      <patternFill patternType="solid">
        <fgColor rgb="FFF3F3F3"/>
        <bgColor rgb="FFF3F3F3"/>
      </patternFill>
    </fill>
    <fill>
      <patternFill patternType="solid">
        <fgColor rgb="FF26A69A"/>
        <bgColor rgb="FF26A69A"/>
      </patternFill>
    </fill>
    <fill>
      <patternFill patternType="solid">
        <fgColor rgb="FFDDF2F0"/>
        <bgColor rgb="FFDDF2F0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C27BA0"/>
        <bgColor rgb="FFC27BA0"/>
      </patternFill>
    </fill>
    <fill>
      <patternFill patternType="solid">
        <fgColor rgb="FFE91D63"/>
        <bgColor rgb="FFE91D63"/>
      </patternFill>
    </fill>
    <fill>
      <patternFill patternType="solid">
        <fgColor rgb="FFFDDCE8"/>
        <bgColor rgb="FFFDDCE8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FFFFFF"/>
      </left>
      <right style="thin">
        <color rgb="FFFFFFFF"/>
      </right>
      <top/>
      <bottom style="thick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FFFFFF"/>
      </right>
      <top/>
      <bottom style="thick">
        <color rgb="FF000000"/>
      </bottom>
      <diagonal/>
    </border>
    <border>
      <left style="thin">
        <color rgb="FFFFFFFF"/>
      </left>
      <right style="thick">
        <color rgb="FF000000"/>
      </right>
      <top/>
      <bottom style="thick">
        <color rgb="FF000000"/>
      </bottom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6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4" fillId="2" borderId="0" xfId="0" applyFont="1" applyFill="1"/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5" fillId="2" borderId="0" xfId="0" applyFont="1" applyFill="1"/>
    <xf numFmtId="0" fontId="4" fillId="4" borderId="0" xfId="0" applyFont="1" applyFill="1"/>
    <xf numFmtId="0" fontId="6" fillId="2" borderId="0" xfId="0" applyFont="1" applyFill="1"/>
    <xf numFmtId="0" fontId="4" fillId="2" borderId="12" xfId="0" applyFont="1" applyFill="1" applyBorder="1"/>
    <xf numFmtId="0" fontId="4" fillId="2" borderId="11" xfId="0" applyFont="1" applyFill="1" applyBorder="1"/>
    <xf numFmtId="0" fontId="4" fillId="2" borderId="5" xfId="0" applyFont="1" applyFill="1" applyBorder="1"/>
    <xf numFmtId="0" fontId="4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7" xfId="0" applyFont="1" applyFill="1" applyBorder="1"/>
    <xf numFmtId="0" fontId="4" fillId="4" borderId="8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0" borderId="0" xfId="0" applyFont="1"/>
    <xf numFmtId="0" fontId="3" fillId="2" borderId="15" xfId="0" applyFont="1" applyFill="1" applyBorder="1"/>
    <xf numFmtId="0" fontId="3" fillId="2" borderId="16" xfId="0" applyFont="1" applyFill="1" applyBorder="1"/>
    <xf numFmtId="0" fontId="3" fillId="0" borderId="5" xfId="0" applyFont="1" applyBorder="1"/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7" fillId="5" borderId="0" xfId="0" applyFont="1" applyFill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1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/>
    <xf numFmtId="0" fontId="4" fillId="2" borderId="4" xfId="0" applyFont="1" applyFill="1" applyBorder="1"/>
    <xf numFmtId="0" fontId="3" fillId="2" borderId="12" xfId="0" applyFont="1" applyFill="1" applyBorder="1" applyAlignment="1">
      <alignment horizontal="center"/>
    </xf>
    <xf numFmtId="0" fontId="4" fillId="6" borderId="0" xfId="0" applyFont="1" applyFill="1"/>
    <xf numFmtId="0" fontId="4" fillId="6" borderId="11" xfId="0" applyFont="1" applyFill="1" applyBorder="1"/>
    <xf numFmtId="0" fontId="3" fillId="6" borderId="11" xfId="0" applyFont="1" applyFill="1" applyBorder="1"/>
    <xf numFmtId="0" fontId="4" fillId="6" borderId="0" xfId="0" applyFont="1" applyFill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6" borderId="12" xfId="0" applyFont="1" applyFill="1" applyBorder="1"/>
    <xf numFmtId="0" fontId="3" fillId="6" borderId="0" xfId="0" applyFont="1" applyFill="1" applyAlignment="1">
      <alignment horizontal="center"/>
    </xf>
    <xf numFmtId="0" fontId="3" fillId="6" borderId="12" xfId="0" applyFont="1" applyFill="1" applyBorder="1" applyAlignment="1">
      <alignment horizontal="center"/>
    </xf>
    <xf numFmtId="0" fontId="3" fillId="2" borderId="11" xfId="0" applyFont="1" applyFill="1" applyBorder="1"/>
    <xf numFmtId="0" fontId="4" fillId="2" borderId="11" xfId="0" applyFont="1" applyFill="1" applyBorder="1" applyAlignment="1">
      <alignment horizontal="center"/>
    </xf>
    <xf numFmtId="0" fontId="4" fillId="7" borderId="0" xfId="0" applyFont="1" applyFill="1" applyAlignment="1">
      <alignment horizontal="center"/>
    </xf>
    <xf numFmtId="0" fontId="4" fillId="8" borderId="0" xfId="0" applyFont="1" applyFill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6" fillId="2" borderId="11" xfId="0" applyFont="1" applyFill="1" applyBorder="1"/>
    <xf numFmtId="0" fontId="6" fillId="6" borderId="11" xfId="0" applyFont="1" applyFill="1" applyBorder="1"/>
    <xf numFmtId="0" fontId="3" fillId="2" borderId="5" xfId="0" applyFont="1" applyFill="1" applyBorder="1"/>
    <xf numFmtId="0" fontId="4" fillId="2" borderId="5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6" borderId="0" xfId="0" applyFont="1" applyFill="1"/>
    <xf numFmtId="0" fontId="3" fillId="0" borderId="1" xfId="0" applyFont="1" applyBorder="1"/>
    <xf numFmtId="0" fontId="4" fillId="0" borderId="1" xfId="0" applyFont="1" applyBorder="1"/>
    <xf numFmtId="0" fontId="1" fillId="9" borderId="2" xfId="0" applyFont="1" applyFill="1" applyBorder="1" applyAlignment="1">
      <alignment horizontal="center"/>
    </xf>
    <xf numFmtId="0" fontId="3" fillId="9" borderId="10" xfId="0" applyFont="1" applyFill="1" applyBorder="1"/>
    <xf numFmtId="0" fontId="3" fillId="9" borderId="0" xfId="0" applyFont="1" applyFill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7" fillId="10" borderId="0" xfId="0" applyFont="1" applyFill="1" applyAlignment="1">
      <alignment horizontal="center" vertical="center" wrapText="1"/>
    </xf>
    <xf numFmtId="0" fontId="7" fillId="10" borderId="2" xfId="0" applyFont="1" applyFill="1" applyBorder="1" applyAlignment="1">
      <alignment horizontal="center" vertical="center" wrapText="1"/>
    </xf>
    <xf numFmtId="0" fontId="7" fillId="10" borderId="13" xfId="0" applyFont="1" applyFill="1" applyBorder="1" applyAlignment="1">
      <alignment horizontal="center" vertical="center" wrapText="1"/>
    </xf>
    <xf numFmtId="0" fontId="9" fillId="10" borderId="2" xfId="0" applyFont="1" applyFill="1" applyBorder="1" applyAlignment="1">
      <alignment horizontal="center" vertical="center" wrapText="1"/>
    </xf>
    <xf numFmtId="0" fontId="9" fillId="10" borderId="3" xfId="0" applyFont="1" applyFill="1" applyBorder="1" applyAlignment="1">
      <alignment horizontal="center" vertical="center" wrapText="1"/>
    </xf>
    <xf numFmtId="0" fontId="9" fillId="10" borderId="4" xfId="0" applyFont="1" applyFill="1" applyBorder="1" applyAlignment="1">
      <alignment horizontal="center" vertical="center" wrapText="1"/>
    </xf>
    <xf numFmtId="0" fontId="4" fillId="2" borderId="2" xfId="0" applyFont="1" applyFill="1" applyBorder="1"/>
    <xf numFmtId="0" fontId="3" fillId="2" borderId="10" xfId="0" applyFont="1" applyFill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4" fillId="11" borderId="0" xfId="0" applyFont="1" applyFill="1"/>
    <xf numFmtId="0" fontId="4" fillId="11" borderId="11" xfId="0" applyFont="1" applyFill="1" applyBorder="1"/>
    <xf numFmtId="0" fontId="3" fillId="11" borderId="13" xfId="0" applyFont="1" applyFill="1" applyBorder="1"/>
    <xf numFmtId="0" fontId="4" fillId="11" borderId="0" xfId="0" applyFont="1" applyFill="1" applyAlignment="1">
      <alignment horizontal="center"/>
    </xf>
    <xf numFmtId="0" fontId="4" fillId="11" borderId="11" xfId="0" applyFont="1" applyFill="1" applyBorder="1" applyAlignment="1">
      <alignment horizontal="center"/>
    </xf>
    <xf numFmtId="0" fontId="3" fillId="11" borderId="12" xfId="0" applyFont="1" applyFill="1" applyBorder="1"/>
    <xf numFmtId="0" fontId="3" fillId="11" borderId="0" xfId="0" applyFont="1" applyFill="1" applyAlignment="1">
      <alignment horizontal="center"/>
    </xf>
    <xf numFmtId="0" fontId="3" fillId="11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2" xfId="0" applyFont="1" applyFill="1" applyBorder="1"/>
    <xf numFmtId="0" fontId="4" fillId="11" borderId="12" xfId="0" applyFont="1" applyFill="1" applyBorder="1"/>
    <xf numFmtId="0" fontId="10" fillId="11" borderId="0" xfId="0" applyFont="1" applyFill="1" applyAlignment="1">
      <alignment horizontal="center"/>
    </xf>
    <xf numFmtId="0" fontId="10" fillId="11" borderId="11" xfId="0" applyFont="1" applyFill="1" applyBorder="1" applyAlignment="1">
      <alignment horizontal="center"/>
    </xf>
    <xf numFmtId="0" fontId="10" fillId="11" borderId="0" xfId="0" applyFont="1" applyFill="1"/>
    <xf numFmtId="0" fontId="11" fillId="11" borderId="12" xfId="0" applyFont="1" applyFill="1" applyBorder="1" applyAlignment="1">
      <alignment horizontal="right"/>
    </xf>
    <xf numFmtId="0" fontId="11" fillId="11" borderId="0" xfId="0" applyFont="1" applyFill="1" applyAlignment="1">
      <alignment horizontal="center"/>
    </xf>
    <xf numFmtId="0" fontId="11" fillId="11" borderId="12" xfId="0" applyFont="1" applyFill="1" applyBorder="1" applyAlignment="1">
      <alignment horizontal="center"/>
    </xf>
    <xf numFmtId="0" fontId="3" fillId="11" borderId="11" xfId="0" applyFont="1" applyFill="1" applyBorder="1"/>
    <xf numFmtId="0" fontId="6" fillId="2" borderId="5" xfId="0" applyFont="1" applyFill="1" applyBorder="1"/>
    <xf numFmtId="0" fontId="3" fillId="2" borderId="14" xfId="0" applyFont="1" applyFill="1" applyBorder="1"/>
    <xf numFmtId="0" fontId="4" fillId="2" borderId="17" xfId="0" applyFont="1" applyFill="1" applyBorder="1"/>
    <xf numFmtId="0" fontId="3" fillId="11" borderId="18" xfId="0" applyFont="1" applyFill="1" applyBorder="1"/>
    <xf numFmtId="0" fontId="4" fillId="11" borderId="18" xfId="0" applyFont="1" applyFill="1" applyBorder="1" applyAlignment="1">
      <alignment horizontal="center"/>
    </xf>
    <xf numFmtId="0" fontId="4" fillId="11" borderId="18" xfId="0" applyFont="1" applyFill="1" applyBorder="1"/>
    <xf numFmtId="0" fontId="3" fillId="11" borderId="18" xfId="0" applyFont="1" applyFill="1" applyBorder="1" applyAlignment="1">
      <alignment horizontal="center"/>
    </xf>
    <xf numFmtId="0" fontId="4" fillId="0" borderId="19" xfId="0" applyFont="1" applyBorder="1" applyAlignment="1">
      <alignment wrapText="1"/>
    </xf>
    <xf numFmtId="0" fontId="3" fillId="0" borderId="22" xfId="0" applyFont="1" applyBorder="1"/>
    <xf numFmtId="0" fontId="3" fillId="0" borderId="23" xfId="0" applyFont="1" applyBorder="1"/>
    <xf numFmtId="0" fontId="3" fillId="0" borderId="26" xfId="0" applyFont="1" applyBorder="1"/>
    <xf numFmtId="0" fontId="3" fillId="9" borderId="11" xfId="0" applyFont="1" applyFill="1" applyBorder="1"/>
    <xf numFmtId="0" fontId="3" fillId="9" borderId="11" xfId="0" applyFont="1" applyFill="1" applyBorder="1" applyAlignment="1">
      <alignment horizontal="center"/>
    </xf>
    <xf numFmtId="0" fontId="7" fillId="10" borderId="3" xfId="0" applyFont="1" applyFill="1" applyBorder="1" applyAlignment="1">
      <alignment horizontal="center" vertical="center" wrapText="1"/>
    </xf>
    <xf numFmtId="0" fontId="7" fillId="10" borderId="22" xfId="0" applyFont="1" applyFill="1" applyBorder="1" applyAlignment="1">
      <alignment horizontal="center" vertical="center" wrapText="1"/>
    </xf>
    <xf numFmtId="0" fontId="7" fillId="10" borderId="28" xfId="0" applyFont="1" applyFill="1" applyBorder="1" applyAlignment="1">
      <alignment horizontal="center" vertical="center" wrapText="1"/>
    </xf>
    <xf numFmtId="0" fontId="9" fillId="10" borderId="29" xfId="0" applyFont="1" applyFill="1" applyBorder="1" applyAlignment="1">
      <alignment horizontal="center" vertical="center" wrapText="1"/>
    </xf>
    <xf numFmtId="0" fontId="9" fillId="10" borderId="30" xfId="0" applyFont="1" applyFill="1" applyBorder="1" applyAlignment="1">
      <alignment horizontal="center" vertical="center" wrapText="1"/>
    </xf>
    <xf numFmtId="0" fontId="9" fillId="10" borderId="31" xfId="0" applyFont="1" applyFill="1" applyBorder="1" applyAlignment="1">
      <alignment horizontal="center" vertical="center" wrapText="1"/>
    </xf>
    <xf numFmtId="0" fontId="4" fillId="2" borderId="22" xfId="0" applyFont="1" applyFill="1" applyBorder="1"/>
    <xf numFmtId="0" fontId="6" fillId="2" borderId="23" xfId="0" applyFont="1" applyFill="1" applyBorder="1"/>
    <xf numFmtId="0" fontId="3" fillId="2" borderId="22" xfId="0" applyFont="1" applyFill="1" applyBorder="1"/>
    <xf numFmtId="0" fontId="4" fillId="2" borderId="23" xfId="0" applyFont="1" applyFill="1" applyBorder="1"/>
    <xf numFmtId="0" fontId="4" fillId="2" borderId="23" xfId="0" applyFont="1" applyFill="1" applyBorder="1" applyAlignment="1">
      <alignment horizontal="center"/>
    </xf>
    <xf numFmtId="0" fontId="4" fillId="2" borderId="28" xfId="0" applyFont="1" applyFill="1" applyBorder="1"/>
    <xf numFmtId="0" fontId="3" fillId="2" borderId="23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4" fillId="11" borderId="26" xfId="0" applyFont="1" applyFill="1" applyBorder="1"/>
    <xf numFmtId="0" fontId="6" fillId="11" borderId="0" xfId="0" applyFont="1" applyFill="1"/>
    <xf numFmtId="0" fontId="3" fillId="11" borderId="26" xfId="0" applyFont="1" applyFill="1" applyBorder="1"/>
    <xf numFmtId="0" fontId="3" fillId="11" borderId="32" xfId="0" applyFont="1" applyFill="1" applyBorder="1" applyAlignment="1">
      <alignment horizontal="center"/>
    </xf>
    <xf numFmtId="0" fontId="4" fillId="2" borderId="26" xfId="0" applyFont="1" applyFill="1" applyBorder="1"/>
    <xf numFmtId="0" fontId="3" fillId="2" borderId="26" xfId="0" applyFont="1" applyFill="1" applyBorder="1"/>
    <xf numFmtId="0" fontId="3" fillId="2" borderId="32" xfId="0" applyFont="1" applyFill="1" applyBorder="1" applyAlignment="1">
      <alignment horizontal="center"/>
    </xf>
    <xf numFmtId="0" fontId="6" fillId="2" borderId="0" xfId="0" applyFont="1" applyFill="1" applyAlignment="1">
      <alignment horizontal="right"/>
    </xf>
    <xf numFmtId="0" fontId="12" fillId="2" borderId="0" xfId="0" applyFont="1" applyFill="1" applyAlignment="1">
      <alignment horizontal="center"/>
    </xf>
    <xf numFmtId="0" fontId="6" fillId="11" borderId="0" xfId="0" applyFont="1" applyFill="1" applyAlignment="1">
      <alignment horizontal="right"/>
    </xf>
    <xf numFmtId="0" fontId="12" fillId="11" borderId="0" xfId="0" applyFont="1" applyFill="1" applyAlignment="1">
      <alignment horizontal="center"/>
    </xf>
    <xf numFmtId="0" fontId="12" fillId="11" borderId="11" xfId="0" applyFont="1" applyFill="1" applyBorder="1" applyAlignment="1">
      <alignment horizontal="center"/>
    </xf>
    <xf numFmtId="0" fontId="6" fillId="2" borderId="23" xfId="0" applyFont="1" applyFill="1" applyBorder="1" applyAlignment="1">
      <alignment horizontal="right"/>
    </xf>
    <xf numFmtId="0" fontId="12" fillId="2" borderId="23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4" fillId="2" borderId="33" xfId="0" applyFont="1" applyFill="1" applyBorder="1"/>
    <xf numFmtId="0" fontId="6" fillId="2" borderId="34" xfId="0" applyFont="1" applyFill="1" applyBorder="1"/>
    <xf numFmtId="0" fontId="3" fillId="2" borderId="33" xfId="0" applyFont="1" applyFill="1" applyBorder="1"/>
    <xf numFmtId="0" fontId="6" fillId="2" borderId="34" xfId="0" applyFont="1" applyFill="1" applyBorder="1" applyAlignment="1">
      <alignment horizontal="right"/>
    </xf>
    <xf numFmtId="0" fontId="12" fillId="2" borderId="34" xfId="0" applyFont="1" applyFill="1" applyBorder="1" applyAlignment="1">
      <alignment horizontal="center"/>
    </xf>
    <xf numFmtId="0" fontId="4" fillId="2" borderId="34" xfId="0" applyFont="1" applyFill="1" applyBorder="1"/>
    <xf numFmtId="0" fontId="4" fillId="2" borderId="34" xfId="0" applyFont="1" applyFill="1" applyBorder="1" applyAlignment="1">
      <alignment horizontal="center"/>
    </xf>
    <xf numFmtId="0" fontId="4" fillId="2" borderId="35" xfId="0" applyFont="1" applyFill="1" applyBorder="1"/>
    <xf numFmtId="0" fontId="3" fillId="2" borderId="34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4" fillId="11" borderId="37" xfId="0" applyFont="1" applyFill="1" applyBorder="1"/>
    <xf numFmtId="0" fontId="4" fillId="11" borderId="34" xfId="0" applyFont="1" applyFill="1" applyBorder="1"/>
    <xf numFmtId="0" fontId="3" fillId="11" borderId="38" xfId="0" applyFont="1" applyFill="1" applyBorder="1"/>
    <xf numFmtId="0" fontId="4" fillId="11" borderId="34" xfId="0" applyFont="1" applyFill="1" applyBorder="1" applyAlignment="1">
      <alignment horizontal="center"/>
    </xf>
    <xf numFmtId="0" fontId="4" fillId="11" borderId="39" xfId="0" applyFont="1" applyFill="1" applyBorder="1" applyAlignment="1">
      <alignment horizontal="center"/>
    </xf>
    <xf numFmtId="0" fontId="4" fillId="11" borderId="35" xfId="0" applyFont="1" applyFill="1" applyBorder="1"/>
    <xf numFmtId="0" fontId="3" fillId="11" borderId="40" xfId="0" applyFont="1" applyFill="1" applyBorder="1" applyAlignment="1">
      <alignment horizontal="center"/>
    </xf>
    <xf numFmtId="0" fontId="3" fillId="11" borderId="38" xfId="0" applyFont="1" applyFill="1" applyBorder="1" applyAlignment="1">
      <alignment horizontal="center"/>
    </xf>
    <xf numFmtId="0" fontId="3" fillId="11" borderId="41" xfId="0" applyFont="1" applyFill="1" applyBorder="1" applyAlignment="1">
      <alignment horizontal="center"/>
    </xf>
    <xf numFmtId="0" fontId="4" fillId="0" borderId="16" xfId="0" applyFont="1" applyBorder="1" applyAlignment="1">
      <alignment wrapText="1"/>
    </xf>
    <xf numFmtId="0" fontId="4" fillId="0" borderId="0" xfId="0" applyFont="1" applyAlignment="1">
      <alignment wrapText="1"/>
    </xf>
    <xf numFmtId="0" fontId="4" fillId="0" borderId="42" xfId="0" applyFont="1" applyBorder="1" applyAlignment="1">
      <alignment wrapText="1"/>
    </xf>
    <xf numFmtId="0" fontId="4" fillId="0" borderId="43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3" fillId="11" borderId="0" xfId="0" applyFont="1" applyFill="1"/>
    <xf numFmtId="0" fontId="4" fillId="11" borderId="12" xfId="0" applyFont="1" applyFill="1" applyBorder="1" applyAlignment="1">
      <alignment horizontal="center"/>
    </xf>
    <xf numFmtId="0" fontId="3" fillId="11" borderId="6" xfId="0" applyFont="1" applyFill="1" applyBorder="1"/>
    <xf numFmtId="0" fontId="3" fillId="11" borderId="47" xfId="0" applyFont="1" applyFill="1" applyBorder="1"/>
    <xf numFmtId="0" fontId="4" fillId="11" borderId="47" xfId="0" applyFont="1" applyFill="1" applyBorder="1" applyAlignment="1">
      <alignment horizontal="center"/>
    </xf>
    <xf numFmtId="0" fontId="4" fillId="11" borderId="47" xfId="0" applyFont="1" applyFill="1" applyBorder="1"/>
    <xf numFmtId="0" fontId="3" fillId="11" borderId="47" xfId="0" applyFont="1" applyFill="1" applyBorder="1" applyAlignment="1">
      <alignment horizontal="center"/>
    </xf>
    <xf numFmtId="0" fontId="4" fillId="0" borderId="20" xfId="0" applyFont="1" applyBorder="1" applyAlignment="1">
      <alignment wrapText="1"/>
    </xf>
    <xf numFmtId="0" fontId="4" fillId="0" borderId="0" xfId="0" applyFont="1" applyAlignment="1">
      <alignment horizontal="center"/>
    </xf>
    <xf numFmtId="0" fontId="4" fillId="0" borderId="20" xfId="0" applyFont="1" applyBorder="1" applyAlignment="1">
      <alignment horizontal="center" wrapText="1"/>
    </xf>
    <xf numFmtId="0" fontId="3" fillId="8" borderId="1" xfId="0" applyFont="1" applyFill="1" applyBorder="1"/>
    <xf numFmtId="0" fontId="3" fillId="0" borderId="48" xfId="0" applyFont="1" applyBorder="1"/>
    <xf numFmtId="0" fontId="7" fillId="5" borderId="13" xfId="0" applyFont="1" applyFill="1" applyBorder="1" applyAlignment="1">
      <alignment horizontal="center" vertical="center" wrapText="1"/>
    </xf>
    <xf numFmtId="0" fontId="3" fillId="6" borderId="6" xfId="0" applyFont="1" applyFill="1" applyBorder="1"/>
    <xf numFmtId="0" fontId="4" fillId="6" borderId="47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/>
    <xf numFmtId="0" fontId="4" fillId="0" borderId="11" xfId="0" applyFont="1" applyBorder="1"/>
    <xf numFmtId="0" fontId="4" fillId="0" borderId="11" xfId="0" applyFont="1" applyBorder="1" applyAlignment="1">
      <alignment horizontal="center"/>
    </xf>
    <xf numFmtId="0" fontId="4" fillId="0" borderId="12" xfId="0" applyFont="1" applyBorder="1"/>
    <xf numFmtId="0" fontId="6" fillId="0" borderId="0" xfId="0" applyFont="1"/>
    <xf numFmtId="0" fontId="3" fillId="0" borderId="6" xfId="0" applyFont="1" applyBorder="1"/>
    <xf numFmtId="0" fontId="6" fillId="0" borderId="5" xfId="0" applyFont="1" applyBorder="1"/>
    <xf numFmtId="0" fontId="4" fillId="0" borderId="4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6" borderId="5" xfId="0" applyFont="1" applyFill="1" applyBorder="1"/>
    <xf numFmtId="0" fontId="4" fillId="6" borderId="5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13" fillId="5" borderId="11" xfId="0" applyFont="1" applyFill="1" applyBorder="1" applyAlignment="1">
      <alignment horizontal="center" vertical="center" wrapText="1"/>
    </xf>
    <xf numFmtId="0" fontId="13" fillId="5" borderId="0" xfId="0" applyFont="1" applyFill="1" applyAlignment="1">
      <alignment horizontal="center" vertical="center" wrapText="1"/>
    </xf>
    <xf numFmtId="0" fontId="7" fillId="5" borderId="12" xfId="0" applyFont="1" applyFill="1" applyBorder="1" applyAlignment="1">
      <alignment horizontal="center" vertical="center" wrapText="1"/>
    </xf>
    <xf numFmtId="0" fontId="4" fillId="6" borderId="17" xfId="0" applyFont="1" applyFill="1" applyBorder="1"/>
    <xf numFmtId="0" fontId="4" fillId="6" borderId="6" xfId="0" applyFont="1" applyFill="1" applyBorder="1"/>
    <xf numFmtId="0" fontId="3" fillId="6" borderId="55" xfId="0" applyFont="1" applyFill="1" applyBorder="1" applyAlignment="1">
      <alignment horizontal="center"/>
    </xf>
    <xf numFmtId="0" fontId="3" fillId="6" borderId="56" xfId="0" applyFont="1" applyFill="1" applyBorder="1" applyAlignment="1">
      <alignment horizontal="center"/>
    </xf>
    <xf numFmtId="0" fontId="3" fillId="2" borderId="55" xfId="0" applyFont="1" applyFill="1" applyBorder="1" applyAlignment="1">
      <alignment horizontal="center"/>
    </xf>
    <xf numFmtId="0" fontId="3" fillId="2" borderId="56" xfId="0" applyFont="1" applyFill="1" applyBorder="1" applyAlignment="1">
      <alignment horizontal="center"/>
    </xf>
    <xf numFmtId="0" fontId="3" fillId="6" borderId="49" xfId="0" applyFont="1" applyFill="1" applyBorder="1" applyAlignment="1">
      <alignment horizontal="center"/>
    </xf>
    <xf numFmtId="0" fontId="3" fillId="6" borderId="50" xfId="0" applyFont="1" applyFill="1" applyBorder="1" applyAlignment="1">
      <alignment horizontal="center"/>
    </xf>
    <xf numFmtId="0" fontId="3" fillId="6" borderId="51" xfId="0" applyFont="1" applyFill="1" applyBorder="1" applyAlignment="1">
      <alignment horizontal="center"/>
    </xf>
    <xf numFmtId="0" fontId="7" fillId="5" borderId="55" xfId="0" applyFont="1" applyFill="1" applyBorder="1" applyAlignment="1">
      <alignment horizontal="center" vertical="center" wrapText="1"/>
    </xf>
    <xf numFmtId="0" fontId="7" fillId="5" borderId="56" xfId="0" applyFont="1" applyFill="1" applyBorder="1" applyAlignment="1">
      <alignment horizontal="center" vertical="center" wrapText="1"/>
    </xf>
    <xf numFmtId="0" fontId="4" fillId="0" borderId="10" xfId="0" applyFont="1" applyBorder="1"/>
    <xf numFmtId="0" fontId="4" fillId="0" borderId="13" xfId="0" applyFont="1" applyBorder="1"/>
    <xf numFmtId="0" fontId="4" fillId="0" borderId="14" xfId="0" applyFont="1" applyBorder="1"/>
    <xf numFmtId="0" fontId="6" fillId="0" borderId="11" xfId="0" applyFont="1" applyBorder="1"/>
    <xf numFmtId="0" fontId="3" fillId="0" borderId="11" xfId="0" applyFont="1" applyBorder="1" applyAlignment="1">
      <alignment horizontal="center"/>
    </xf>
    <xf numFmtId="3" fontId="3" fillId="0" borderId="12" xfId="0" applyNumberFormat="1" applyFont="1" applyBorder="1" applyAlignment="1">
      <alignment horizontal="center"/>
    </xf>
    <xf numFmtId="0" fontId="4" fillId="0" borderId="6" xfId="0" applyFont="1" applyBorder="1"/>
    <xf numFmtId="0" fontId="4" fillId="0" borderId="5" xfId="0" applyFont="1" applyBorder="1"/>
    <xf numFmtId="0" fontId="4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3" borderId="2" xfId="0" applyFont="1" applyFill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3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3" fillId="0" borderId="0" xfId="0" applyFont="1" applyAlignment="1">
      <alignment horizontal="center"/>
    </xf>
    <xf numFmtId="0" fontId="0" fillId="0" borderId="0" xfId="0"/>
    <xf numFmtId="0" fontId="2" fillId="0" borderId="12" xfId="0" applyFont="1" applyBorder="1"/>
    <xf numFmtId="0" fontId="4" fillId="0" borderId="19" xfId="0" applyFont="1" applyBorder="1" applyAlignment="1">
      <alignment wrapText="1"/>
    </xf>
    <xf numFmtId="0" fontId="2" fillId="0" borderId="20" xfId="0" applyFont="1" applyBorder="1"/>
    <xf numFmtId="0" fontId="2" fillId="0" borderId="21" xfId="0" applyFont="1" applyBorder="1"/>
    <xf numFmtId="0" fontId="1" fillId="9" borderId="2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9" borderId="24" xfId="0" applyFont="1" applyFill="1" applyBorder="1" applyAlignment="1">
      <alignment horizontal="center"/>
    </xf>
    <xf numFmtId="0" fontId="2" fillId="0" borderId="23" xfId="0" applyFont="1" applyBorder="1"/>
    <xf numFmtId="0" fontId="2" fillId="0" borderId="25" xfId="0" applyFont="1" applyBorder="1"/>
    <xf numFmtId="0" fontId="3" fillId="9" borderId="3" xfId="0" applyFont="1" applyFill="1" applyBorder="1" applyAlignment="1">
      <alignment horizontal="center"/>
    </xf>
    <xf numFmtId="0" fontId="2" fillId="0" borderId="27" xfId="0" applyFont="1" applyBorder="1"/>
    <xf numFmtId="0" fontId="4" fillId="0" borderId="44" xfId="0" applyFont="1" applyBorder="1" applyAlignment="1">
      <alignment wrapText="1"/>
    </xf>
    <xf numFmtId="0" fontId="2" fillId="0" borderId="45" xfId="0" applyFont="1" applyBorder="1"/>
    <xf numFmtId="0" fontId="2" fillId="0" borderId="46" xfId="0" applyFont="1" applyBorder="1"/>
    <xf numFmtId="0" fontId="1" fillId="9" borderId="3" xfId="0" applyFont="1" applyFill="1" applyBorder="1" applyAlignment="1">
      <alignment horizontal="center"/>
    </xf>
    <xf numFmtId="0" fontId="3" fillId="9" borderId="8" xfId="0" applyFont="1" applyFill="1" applyBorder="1" applyAlignment="1">
      <alignment horizontal="center"/>
    </xf>
    <xf numFmtId="0" fontId="3" fillId="0" borderId="52" xfId="0" applyFont="1" applyBorder="1" applyAlignment="1">
      <alignment horizontal="center"/>
    </xf>
    <xf numFmtId="0" fontId="2" fillId="0" borderId="53" xfId="0" applyFont="1" applyBorder="1"/>
    <xf numFmtId="0" fontId="2" fillId="0" borderId="54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3" fillId="3" borderId="0" xfId="0" applyFont="1" applyFill="1" applyBorder="1"/>
    <xf numFmtId="0" fontId="3" fillId="0" borderId="0" xfId="0" applyFont="1" applyBorder="1" applyAlignment="1">
      <alignment horizontal="center"/>
    </xf>
    <xf numFmtId="3" fontId="3" fillId="12" borderId="12" xfId="0" applyNumberFormat="1" applyFont="1" applyFill="1" applyBorder="1" applyAlignment="1">
      <alignment horizontal="center"/>
    </xf>
    <xf numFmtId="3" fontId="3" fillId="13" borderId="12" xfId="0" applyNumberFormat="1" applyFont="1" applyFill="1" applyBorder="1" applyAlignment="1">
      <alignment horizontal="center"/>
    </xf>
  </cellXfs>
  <cellStyles count="1">
    <cellStyle name="Normale" xfId="0" builtinId="0"/>
  </cellStyles>
  <dxfs count="7">
    <dxf>
      <fill>
        <patternFill patternType="solid">
          <fgColor rgb="FFDDF2F0"/>
          <bgColor rgb="FFDDF2F0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26A69A"/>
          <bgColor rgb="FF26A69A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DDCE8"/>
          <bgColor rgb="FFFDDCE8"/>
        </patternFill>
      </fill>
    </dxf>
    <dxf>
      <fill>
        <patternFill patternType="solid">
          <fgColor rgb="FFFFFFFF"/>
          <bgColor rgb="FFFFFFFF"/>
        </patternFill>
      </fill>
    </dxf>
  </dxfs>
  <tableStyles count="3">
    <tableStyle name="Giornata 3-style" pivot="0" count="2" xr9:uid="{00000000-0011-0000-FFFF-FFFF00000000}">
      <tableStyleElement type="firstRowStripe" dxfId="6"/>
      <tableStyleElement type="secondRowStripe" dxfId="5"/>
    </tableStyle>
    <tableStyle name="Giornata 4-style" pivot="0" count="2" xr9:uid="{00000000-0011-0000-FFFF-FFFF01000000}">
      <tableStyleElement type="firstRowStripe" dxfId="4"/>
      <tableStyleElement type="secondRowStripe" dxfId="3"/>
    </tableStyle>
    <tableStyle name="Giornata 6-style" pivot="0" count="3" xr9:uid="{00000000-0011-0000-FFFF-FFFF02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171450</xdr:colOff>
      <xdr:row>0</xdr:row>
      <xdr:rowOff>47625</xdr:rowOff>
    </xdr:from>
    <xdr:ext cx="1771650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38100</xdr:colOff>
      <xdr:row>0</xdr:row>
      <xdr:rowOff>47625</xdr:rowOff>
    </xdr:from>
    <xdr:ext cx="1771650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933450</xdr:colOff>
      <xdr:row>0</xdr:row>
      <xdr:rowOff>0</xdr:rowOff>
    </xdr:from>
    <xdr:ext cx="1771650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1114425</xdr:colOff>
      <xdr:row>0</xdr:row>
      <xdr:rowOff>0</xdr:rowOff>
    </xdr:from>
    <xdr:ext cx="2143125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38100</xdr:colOff>
      <xdr:row>0</xdr:row>
      <xdr:rowOff>0</xdr:rowOff>
    </xdr:from>
    <xdr:ext cx="1771650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209550</xdr:colOff>
      <xdr:row>0</xdr:row>
      <xdr:rowOff>0</xdr:rowOff>
    </xdr:from>
    <xdr:ext cx="1771650" cy="838200"/>
    <xdr:pic>
      <xdr:nvPicPr>
        <xdr:cNvPr id="2" name="image1.png" title="Immagin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56:J56" headerRowCount="0">
  <tableColumns count="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</tableColumns>
  <tableStyleInfo name="Giornata 3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D54:N54" headerRowCount="0">
  <tableColumns count="11">
    <tableColumn id="1" xr3:uid="{00000000-0010-0000-0100-000001000000}" name="Column1"/>
    <tableColumn id="2" xr3:uid="{00000000-0010-0000-0100-000002000000}" name="Column2"/>
    <tableColumn id="11" xr3:uid="{ACD80B65-AAA0-0047-9CA0-D56D1C080251}" name="Colonna1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</tableColumns>
  <tableStyleInfo name="Giornata 4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_3" displayName="Table_3" ref="A3:T49" headerRowCount="0">
  <tableColumns count="20">
    <tableColumn id="1" xr3:uid="{00000000-0010-0000-0200-000001000000}" name="Column1"/>
    <tableColumn id="2" xr3:uid="{00000000-0010-0000-0200-000002000000}" name="Column2"/>
    <tableColumn id="3" xr3:uid="{00000000-0010-0000-0200-000003000000}" name="Column3"/>
    <tableColumn id="4" xr3:uid="{00000000-0010-0000-0200-000004000000}" name="Column4"/>
    <tableColumn id="5" xr3:uid="{00000000-0010-0000-0200-000005000000}" name="Column5"/>
    <tableColumn id="6" xr3:uid="{00000000-0010-0000-0200-000006000000}" name="Column6"/>
    <tableColumn id="7" xr3:uid="{00000000-0010-0000-0200-000007000000}" name="Column7"/>
    <tableColumn id="8" xr3:uid="{00000000-0010-0000-0200-000008000000}" name="Column8"/>
    <tableColumn id="9" xr3:uid="{00000000-0010-0000-0200-000009000000}" name="Column9"/>
    <tableColumn id="10" xr3:uid="{00000000-0010-0000-0200-00000A000000}" name="Column10"/>
    <tableColumn id="11" xr3:uid="{00000000-0010-0000-0200-00000B000000}" name="Column11"/>
    <tableColumn id="12" xr3:uid="{00000000-0010-0000-0200-00000C000000}" name="Column12"/>
    <tableColumn id="13" xr3:uid="{00000000-0010-0000-0200-00000D000000}" name="Column13"/>
    <tableColumn id="14" xr3:uid="{00000000-0010-0000-0200-00000E000000}" name="Column14"/>
    <tableColumn id="15" xr3:uid="{00000000-0010-0000-0200-00000F000000}" name="Column15"/>
    <tableColumn id="16" xr3:uid="{00000000-0010-0000-0200-000010000000}" name="Column16"/>
    <tableColumn id="17" xr3:uid="{00000000-0010-0000-0200-000011000000}" name="Column17"/>
    <tableColumn id="18" xr3:uid="{00000000-0010-0000-0200-000012000000}" name="Column18"/>
    <tableColumn id="19" xr3:uid="{00000000-0010-0000-0200-000013000000}" name="Column19"/>
    <tableColumn id="20" xr3:uid="{00000000-0010-0000-0200-000014000000}" name="Column20"/>
  </tableColumns>
  <tableStyleInfo name="Giornata 6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49"/>
  <sheetViews>
    <sheetView showGridLines="0" tabSelected="1" workbookViewId="0">
      <selection activeCell="K4" sqref="K4"/>
    </sheetView>
  </sheetViews>
  <sheetFormatPr baseColWidth="10" defaultColWidth="12.6640625" defaultRowHeight="15.75" customHeight="1"/>
  <cols>
    <col min="1" max="1" width="3.1640625" bestFit="1" customWidth="1"/>
    <col min="2" max="2" width="17.83203125" bestFit="1" customWidth="1"/>
    <col min="3" max="3" width="15.5" customWidth="1"/>
    <col min="4" max="8" width="5.1640625" customWidth="1"/>
    <col min="9" max="9" width="5.1640625" hidden="1" customWidth="1"/>
    <col min="10" max="10" width="6.6640625" customWidth="1"/>
    <col min="11" max="11" width="9" style="226" customWidth="1"/>
    <col min="12" max="13" width="5.1640625" customWidth="1"/>
    <col min="14" max="14" width="5.33203125" customWidth="1"/>
    <col min="15" max="15" width="8" customWidth="1"/>
    <col min="16" max="16" width="7.33203125" customWidth="1"/>
  </cols>
  <sheetData>
    <row r="1" spans="1:16" ht="72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6" ht="16">
      <c r="A2" s="3"/>
      <c r="B2" s="227" t="s">
        <v>0</v>
      </c>
      <c r="C2" s="228"/>
      <c r="D2" s="228"/>
      <c r="E2" s="228"/>
      <c r="F2" s="228"/>
      <c r="G2" s="228"/>
      <c r="H2" s="228"/>
      <c r="I2" s="228"/>
      <c r="J2" s="228"/>
      <c r="K2" s="228"/>
      <c r="L2" s="228"/>
      <c r="M2" s="229"/>
    </row>
    <row r="3" spans="1:16" ht="13">
      <c r="A3" s="262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225" t="s">
        <v>114</v>
      </c>
      <c r="L3" s="7" t="s">
        <v>10</v>
      </c>
      <c r="M3" s="8" t="s">
        <v>11</v>
      </c>
    </row>
    <row r="4" spans="1:16" ht="13">
      <c r="A4" s="215">
        <f>A3+1</f>
        <v>1</v>
      </c>
      <c r="B4" s="259" t="s">
        <v>12</v>
      </c>
      <c r="C4" s="25" t="str">
        <f>CONCATENATE(LEFT(B4,FIND(" ",B4) + 2),".")</f>
        <v>Alessandro Ba.</v>
      </c>
      <c r="D4" s="173">
        <f>VLOOKUP(B4,'Giornata 1'!$B$3:$V$48,21,FALSE)</f>
        <v>29</v>
      </c>
      <c r="E4" s="173">
        <f>VLOOKUP(B4,'Giornata 2'!$B$4:$X$49,23,FALSE)</f>
        <v>10</v>
      </c>
      <c r="F4" s="173">
        <f>VLOOKUP(B4,'Giornata 3'!$B$4:$Z$49,23,FALSE)</f>
        <v>36</v>
      </c>
      <c r="G4" s="173">
        <f>VLOOKUP(B4,'Giornata 4'!$B$4:$AH$49, 33, FALSE)</f>
        <v>12</v>
      </c>
      <c r="H4" s="173">
        <f>VLOOKUP(B4,'Giornata 5'!$B$3:$X$48,19,FALSE)</f>
        <v>28</v>
      </c>
      <c r="I4" s="173" t="str">
        <f>VLOOKUP(B4,'Giornata 6'!$B$3:$T$48,19,FALSE)</f>
        <v xml:space="preserve"> </v>
      </c>
      <c r="J4" s="219">
        <f>SUM(D4:I4)</f>
        <v>115</v>
      </c>
      <c r="K4" s="30">
        <f>+J4-MIN(D4:H4)</f>
        <v>105</v>
      </c>
      <c r="L4" s="30">
        <f>RANK(K4,$K$4:$K$48)</f>
        <v>1</v>
      </c>
      <c r="M4" s="264">
        <f>IF(D4&gt;0, VLOOKUP(B4,'Giornata 1'!$B$4:$V$48,19,FALSE),0)+IF(E4&gt;0, VLOOKUP(B4,'Giornata 2'!$B$5:$X$49,21,FALSE),0)+IF(F4&gt;0, VLOOKUP(B4,'Giornata 3'!$B$5:$Z$49,21,FALSE),0)+IF(G4&gt;0, VLOOKUP(B4,'Giornata 4'!$B$5:$AH$49,31,FALSE),0)+IF(H4&gt;0, VLOOKUP(B4,'Giornata 5'!$B$4:$X$48,21,FALSE),0)+IF(I4&gt;0, VLOOKUP(B4,'Giornata 6'!$B$4:$T$48,17,FALSE),0)</f>
        <v>10</v>
      </c>
      <c r="P4" s="13"/>
    </row>
    <row r="5" spans="1:16" ht="13">
      <c r="A5" s="216">
        <f>A4+1</f>
        <v>2</v>
      </c>
      <c r="B5" s="259" t="s">
        <v>13</v>
      </c>
      <c r="C5" s="25" t="str">
        <f>CONCATENATE(LEFT(B5,FIND(" ",B5) + 2),".")</f>
        <v>Riccardo Va.</v>
      </c>
      <c r="D5" s="173">
        <f>VLOOKUP(B5,'Giornata 1'!$B$3:$V$48,21,FALSE)</f>
        <v>18</v>
      </c>
      <c r="E5" s="173">
        <v>0</v>
      </c>
      <c r="F5" s="173">
        <f>VLOOKUP(B5,'Giornata 3'!$B$4:$Z$49,23,FALSE)</f>
        <v>24</v>
      </c>
      <c r="G5" s="173">
        <f>VLOOKUP(B5,'Giornata 4'!$B$4:$AH$49, 33, FALSE)</f>
        <v>19</v>
      </c>
      <c r="H5" s="173">
        <f>VLOOKUP(B5,'Giornata 5'!$B$3:$X$48,19,FALSE)</f>
        <v>39</v>
      </c>
      <c r="I5" s="173" t="str">
        <f>VLOOKUP(B5,'Giornata 6'!$B$3:$T$48,19,FALSE)</f>
        <v xml:space="preserve"> </v>
      </c>
      <c r="J5" s="219">
        <f>SUM(D5:I5)</f>
        <v>100</v>
      </c>
      <c r="K5" s="30">
        <f>+J5-MIN(D5:H5)</f>
        <v>100</v>
      </c>
      <c r="L5" s="30">
        <f t="shared" ref="L5:L48" si="0">RANK(K5,$K$4:$K$48)</f>
        <v>2</v>
      </c>
      <c r="M5" s="265">
        <f>IF(D5&gt;0, VLOOKUP(B5,'Giornata 1'!$B$4:$V$48,19,FALSE),0)+IF(E5&gt;0, VLOOKUP(B5,'Giornata 2'!$B$5:$X$49,21,FALSE),0)+IF(F5&gt;0, VLOOKUP(B5,'Giornata 3'!$B$5:$Z$49,21,FALSE),0)+IF(G5&gt;0, VLOOKUP(B5,'Giornata 4'!$B$5:$AH$49,31,FALSE),0)+IF(H5&gt;0, VLOOKUP(B5,'Giornata 5'!$B$4:$X$48,21,FALSE),0)+IF(I5&gt;0, VLOOKUP(B5,'Giornata 6'!$B$4:$T$48,17,FALSE),0)</f>
        <v>6</v>
      </c>
      <c r="P5" s="13"/>
    </row>
    <row r="6" spans="1:16" ht="13">
      <c r="A6" s="216">
        <f>A5+1</f>
        <v>3</v>
      </c>
      <c r="B6" s="259" t="s">
        <v>21</v>
      </c>
      <c r="C6" s="25" t="str">
        <f>CONCATENATE(LEFT(B6,FIND(" ",B6) + 2),".")</f>
        <v>Massimo Mo.</v>
      </c>
      <c r="D6" s="173">
        <f>VLOOKUP(B6,'Giornata 1'!$B$3:$V$48,21,FALSE)</f>
        <v>23</v>
      </c>
      <c r="E6" s="173">
        <f>VLOOKUP(B6,'Giornata 2'!$B$4:$X$49,23,FALSE)</f>
        <v>15</v>
      </c>
      <c r="F6" s="173">
        <f>VLOOKUP(B6,'Giornata 3'!$B$4:$Z$49,23,FALSE)</f>
        <v>12</v>
      </c>
      <c r="G6" s="173">
        <v>0</v>
      </c>
      <c r="H6" s="173">
        <f>VLOOKUP(B6,'Giornata 5'!$B$3:$X$48,19,FALSE)</f>
        <v>41</v>
      </c>
      <c r="I6" s="173" t="str">
        <f>VLOOKUP(B6,'Giornata 6'!$B$3:$T$48,19,FALSE)</f>
        <v xml:space="preserve"> </v>
      </c>
      <c r="J6" s="219">
        <f>SUM(D6:I6)</f>
        <v>91</v>
      </c>
      <c r="K6" s="30">
        <f>+J6-MIN(D6:H6)</f>
        <v>91</v>
      </c>
      <c r="L6" s="30">
        <f t="shared" si="0"/>
        <v>3</v>
      </c>
      <c r="M6" s="265">
        <f>IF(D6&gt;0, VLOOKUP(B6,'Giornata 1'!$B$4:$V$48,19,FALSE),0)+IF(E6&gt;0, VLOOKUP(B6,'Giornata 2'!$B$5:$X$49,21,FALSE),0)+IF(F6&gt;0, VLOOKUP(B6,'Giornata 3'!$B$5:$Z$49,21,FALSE),0)+IF(G6&gt;0, VLOOKUP(B6,'Giornata 4'!$B$5:$AH$49,31,FALSE),0)+IF(H6&gt;0, VLOOKUP(B6,'Giornata 5'!$B$4:$X$48,21,FALSE),0)+IF(I6&gt;0, VLOOKUP(B6,'Giornata 6'!$B$4:$T$48,17,FALSE),0)</f>
        <v>6</v>
      </c>
      <c r="P6" s="13"/>
    </row>
    <row r="7" spans="1:16" ht="13">
      <c r="A7" s="216">
        <f>A6+1</f>
        <v>4</v>
      </c>
      <c r="B7" s="189" t="s">
        <v>19</v>
      </c>
      <c r="C7" s="25" t="str">
        <f>CONCATENATE(LEFT(B7,FIND(" ",B7) + 2),".")</f>
        <v>Daniele Pe.</v>
      </c>
      <c r="D7" s="173">
        <f>VLOOKUP(B7,'Giornata 1'!$B$3:$V$48,21,FALSE)</f>
        <v>3</v>
      </c>
      <c r="E7" s="173">
        <f>VLOOKUP(B7,'Giornata 2'!$B$4:$X$49,23,FALSE)</f>
        <v>7</v>
      </c>
      <c r="F7" s="173">
        <f>VLOOKUP(B7,'Giornata 3'!$B$4:$Z$49,23,FALSE)</f>
        <v>27</v>
      </c>
      <c r="G7" s="173">
        <f>VLOOKUP(B7,'Giornata 4'!$B$4:$AH$49, 33, FALSE)</f>
        <v>15</v>
      </c>
      <c r="H7" s="173">
        <f>VLOOKUP(B7,'Giornata 5'!$B$3:$X$48,19,FALSE)</f>
        <v>41</v>
      </c>
      <c r="I7" s="173" t="str">
        <f>VLOOKUP(B7,'Giornata 6'!$B$3:$T$48,19,FALSE)</f>
        <v xml:space="preserve"> </v>
      </c>
      <c r="J7" s="219">
        <f>SUM(D7:I7)</f>
        <v>93</v>
      </c>
      <c r="K7" s="30">
        <f>+J7-MIN(D7:H7)</f>
        <v>90</v>
      </c>
      <c r="L7" s="30">
        <f t="shared" si="0"/>
        <v>4</v>
      </c>
      <c r="M7" s="265">
        <f>IF(D7&gt;0, VLOOKUP(B7,'Giornata 1'!$B$4:$V$48,19,FALSE),0)+IF(E7&gt;0, VLOOKUP(B7,'Giornata 2'!$B$5:$X$49,21,FALSE),0)+IF(F7&gt;0, VLOOKUP(B7,'Giornata 3'!$B$5:$Z$49,21,FALSE),0)+IF(G7&gt;0, VLOOKUP(B7,'Giornata 4'!$B$5:$AH$49,31,FALSE),0)+IF(H7&gt;0, VLOOKUP(B7,'Giornata 5'!$B$4:$X$48,21,FALSE),0)+IF(I7&gt;0, VLOOKUP(B7,'Giornata 6'!$B$4:$T$48,17,FALSE),0)</f>
        <v>5</v>
      </c>
      <c r="P7" s="13"/>
    </row>
    <row r="8" spans="1:16" ht="13">
      <c r="A8" s="216">
        <f>A7+1</f>
        <v>5</v>
      </c>
      <c r="B8" s="189" t="s">
        <v>18</v>
      </c>
      <c r="C8" s="25" t="str">
        <f>CONCATENATE(LEFT(B8,FIND(" ",B8) + 2),".")</f>
        <v>Artemisia Vo.</v>
      </c>
      <c r="D8" s="173">
        <f>VLOOKUP(B8,'Giornata 1'!$B$3:$V$48,21,FALSE)</f>
        <v>26</v>
      </c>
      <c r="E8" s="173">
        <v>0</v>
      </c>
      <c r="F8" s="173">
        <f>VLOOKUP(B8,'Giornata 3'!$B$4:$Z$49,23,FALSE)</f>
        <v>15</v>
      </c>
      <c r="G8" s="173">
        <f>VLOOKUP(B8,'Giornata 4'!$B$4:$AH$49, 33, FALSE)</f>
        <v>12</v>
      </c>
      <c r="H8" s="173">
        <f>VLOOKUP(B8,'Giornata 5'!$B$3:$X$48,19,FALSE)</f>
        <v>29</v>
      </c>
      <c r="I8" s="173" t="str">
        <f>VLOOKUP(B8,'Giornata 6'!$B$3:$T$48,19,FALSE)</f>
        <v xml:space="preserve"> </v>
      </c>
      <c r="J8" s="219">
        <f>SUM(D8:I8)</f>
        <v>82</v>
      </c>
      <c r="K8" s="30">
        <f>+J8-MIN(D8:H8)</f>
        <v>82</v>
      </c>
      <c r="L8" s="30">
        <f t="shared" si="0"/>
        <v>5</v>
      </c>
      <c r="M8" s="220">
        <f>IF(D8&gt;0, VLOOKUP(B8,'Giornata 1'!$B$4:$V$48,19,FALSE),0)+IF(E8&gt;0, VLOOKUP(B8,'Giornata 2'!$B$5:$X$49,21,FALSE),0)+IF(F8&gt;0, VLOOKUP(B8,'Giornata 3'!$B$5:$Z$49,21,FALSE),0)+IF(G8&gt;0, VLOOKUP(B8,'Giornata 4'!$B$5:$AH$49,31,FALSE),0)+IF(H8&gt;0, VLOOKUP(B8,'Giornata 5'!$B$4:$X$48,21,FALSE),0)+IF(I8&gt;0, VLOOKUP(B8,'Giornata 6'!$B$4:$T$48,17,FALSE),0)</f>
        <v>4</v>
      </c>
      <c r="P8" s="13"/>
    </row>
    <row r="9" spans="1:16" ht="13">
      <c r="A9" s="216">
        <f>A8+1</f>
        <v>6</v>
      </c>
      <c r="B9" s="189" t="s">
        <v>16</v>
      </c>
      <c r="C9" s="25" t="str">
        <f>CONCATENATE(LEFT(B9,FIND(" ",B9) + 2),".")</f>
        <v>Franco Na.</v>
      </c>
      <c r="D9" s="173">
        <f>VLOOKUP(B9,'Giornata 1'!$B$3:$V$48,21,FALSE)</f>
        <v>20</v>
      </c>
      <c r="E9" s="173">
        <f>VLOOKUP(B9,'Giornata 2'!$B$4:$X$49,23,FALSE)</f>
        <v>16</v>
      </c>
      <c r="F9" s="173">
        <f>VLOOKUP(B9,'Giornata 3'!$B$4:$Z$49,23,FALSE)</f>
        <v>11</v>
      </c>
      <c r="G9" s="173">
        <f>VLOOKUP(B9,'Giornata 4'!$B$4:$AH$49, 33, FALSE)</f>
        <v>6</v>
      </c>
      <c r="H9" s="173">
        <f>VLOOKUP(B9,'Giornata 5'!$B$3:$X$48,19,FALSE)</f>
        <v>32</v>
      </c>
      <c r="I9" s="173" t="str">
        <f>VLOOKUP(B9,'Giornata 6'!$B$3:$T$48,19,FALSE)</f>
        <v xml:space="preserve"> </v>
      </c>
      <c r="J9" s="219">
        <f>SUM(D9:I9)</f>
        <v>85</v>
      </c>
      <c r="K9" s="30">
        <f>+J9-MIN(D9:H9)</f>
        <v>79</v>
      </c>
      <c r="L9" s="30">
        <f t="shared" si="0"/>
        <v>6</v>
      </c>
      <c r="M9" s="265">
        <f>IF(D9&gt;0, VLOOKUP(B9,'Giornata 1'!$B$4:$V$48,19,FALSE),0)+IF(E9&gt;0, VLOOKUP(B9,'Giornata 2'!$B$5:$X$49,21,FALSE),0)+IF(F9&gt;0, VLOOKUP(B9,'Giornata 3'!$B$5:$Z$49,21,FALSE),0)+IF(G9&gt;0, VLOOKUP(B9,'Giornata 4'!$B$5:$AH$49,31,FALSE),0)+IF(H9&gt;0, VLOOKUP(B9,'Giornata 5'!$B$4:$X$48,21,FALSE),0)+IF(I9&gt;0, VLOOKUP(B9,'Giornata 6'!$B$4:$T$48,17,FALSE),0)</f>
        <v>5</v>
      </c>
      <c r="P9" s="13"/>
    </row>
    <row r="10" spans="1:16" ht="13">
      <c r="A10" s="216">
        <f>A9+1</f>
        <v>7</v>
      </c>
      <c r="B10" s="189" t="s">
        <v>14</v>
      </c>
      <c r="C10" s="25" t="str">
        <f>CONCATENATE(LEFT(B10,FIND(" ",B10) + 2),".")</f>
        <v>Federico Mo.</v>
      </c>
      <c r="D10" s="173">
        <f>VLOOKUP(B10,'Giornata 1'!$B$3:$V$48,21,FALSE)</f>
        <v>14</v>
      </c>
      <c r="E10" s="173">
        <f>VLOOKUP(B10,'Giornata 2'!$B$4:$X$49,23,FALSE)</f>
        <v>5</v>
      </c>
      <c r="F10" s="173">
        <f>VLOOKUP(B10,'Giornata 3'!$B$4:$Z$49,23,FALSE)</f>
        <v>22</v>
      </c>
      <c r="G10" s="173">
        <f>VLOOKUP(B10,'Giornata 4'!$B$4:$AH$49, 33, FALSE)</f>
        <v>14</v>
      </c>
      <c r="H10" s="173">
        <f>VLOOKUP(B10,'Giornata 5'!$B$3:$X$48,19,FALSE)</f>
        <v>23</v>
      </c>
      <c r="I10" s="173" t="str">
        <f>VLOOKUP(B10,'Giornata 6'!$B$3:$T$48,19,FALSE)</f>
        <v xml:space="preserve"> </v>
      </c>
      <c r="J10" s="219">
        <f>SUM(D10:I10)</f>
        <v>78</v>
      </c>
      <c r="K10" s="30">
        <f>+J10-MIN(D10:H10)</f>
        <v>73</v>
      </c>
      <c r="L10" s="30">
        <f t="shared" si="0"/>
        <v>7</v>
      </c>
      <c r="M10" s="220">
        <f>IF(D10&gt;0, VLOOKUP(B10,'Giornata 1'!$B$4:$V$48,19,FALSE),0)+IF(E10&gt;0, VLOOKUP(B10,'Giornata 2'!$B$5:$X$49,21,FALSE),0)+IF(F10&gt;0, VLOOKUP(B10,'Giornata 3'!$B$5:$Z$49,21,FALSE),0)+IF(G10&gt;0, VLOOKUP(B10,'Giornata 4'!$B$5:$AH$49,31,FALSE),0)+IF(H10&gt;0, VLOOKUP(B10,'Giornata 5'!$B$4:$X$48,21,FALSE),0)+IF(I10&gt;0, VLOOKUP(B10,'Giornata 6'!$B$4:$T$48,17,FALSE),0)</f>
        <v>2</v>
      </c>
      <c r="P10" s="13"/>
    </row>
    <row r="11" spans="1:16" ht="13">
      <c r="A11" s="216">
        <f>A10+1</f>
        <v>8</v>
      </c>
      <c r="B11" s="189" t="s">
        <v>35</v>
      </c>
      <c r="C11" s="25" t="str">
        <f>CONCATENATE(LEFT(B11,FIND(" ",B11) + 2),".")</f>
        <v>Andrea Mo.</v>
      </c>
      <c r="D11" s="173">
        <f>VLOOKUP(B11,'Giornata 1'!$B$3:$V$48,21,FALSE)</f>
        <v>13</v>
      </c>
      <c r="E11" s="173">
        <v>0</v>
      </c>
      <c r="F11" s="173">
        <f>VLOOKUP(B11,'Giornata 3'!$B$4:$Z$49,23,FALSE)</f>
        <v>13</v>
      </c>
      <c r="G11" s="173">
        <f>VLOOKUP(B11,'Giornata 4'!$B$4:$AH$49, 33, FALSE)</f>
        <v>2</v>
      </c>
      <c r="H11" s="173">
        <f>VLOOKUP(B11,'Giornata 5'!$B$3:$X$48,19,FALSE)</f>
        <v>36</v>
      </c>
      <c r="I11" s="173" t="str">
        <f>VLOOKUP(B11,'Giornata 6'!$B$3:$T$48,19,FALSE)</f>
        <v xml:space="preserve"> </v>
      </c>
      <c r="J11" s="219">
        <f>SUM(D11:I11)</f>
        <v>64</v>
      </c>
      <c r="K11" s="30">
        <f>+J11-MIN(D11:H11)</f>
        <v>64</v>
      </c>
      <c r="L11" s="30">
        <f t="shared" si="0"/>
        <v>8</v>
      </c>
      <c r="M11" s="265">
        <f>IF(D11&gt;0, VLOOKUP(B11,'Giornata 1'!$B$4:$V$48,19,FALSE),0)+IF(E11&gt;0, VLOOKUP(B11,'Giornata 2'!$B$5:$X$49,21,FALSE),0)+IF(F11&gt;0, VLOOKUP(B11,'Giornata 3'!$B$5:$Z$49,21,FALSE),0)+IF(G11&gt;0, VLOOKUP(B11,'Giornata 4'!$B$5:$AH$49,31,FALSE),0)+IF(H11&gt;0, VLOOKUP(B11,'Giornata 5'!$B$4:$X$48,21,FALSE),0)+IF(I11&gt;0, VLOOKUP(B11,'Giornata 6'!$B$4:$T$48,17,FALSE),0)</f>
        <v>5</v>
      </c>
      <c r="P11" s="13"/>
    </row>
    <row r="12" spans="1:16" ht="13">
      <c r="A12" s="216">
        <f>A11+1</f>
        <v>9</v>
      </c>
      <c r="B12" s="189" t="s">
        <v>22</v>
      </c>
      <c r="C12" s="25" t="str">
        <f>CONCATENATE(LEFT(B12,FIND(" ",B12) + 2),".")</f>
        <v>Francesco Ul.</v>
      </c>
      <c r="D12" s="173">
        <v>0</v>
      </c>
      <c r="E12" s="173">
        <f>VLOOKUP(B12,'Giornata 2'!$B$4:$X$49,23,FALSE)</f>
        <v>8</v>
      </c>
      <c r="F12" s="173">
        <f>VLOOKUP(B12,'Giornata 3'!$B$4:$Z$49,23,FALSE)</f>
        <v>19</v>
      </c>
      <c r="G12" s="173">
        <f>VLOOKUP(B12,'Giornata 4'!$B$4:$AH$49, 33, FALSE)</f>
        <v>19</v>
      </c>
      <c r="H12" s="173">
        <f>VLOOKUP(B12,'Giornata 5'!$B$3:$X$48,19,FALSE)</f>
        <v>17</v>
      </c>
      <c r="I12" s="173" t="str">
        <f>VLOOKUP(B12,'Giornata 6'!$B$3:$T$48,19,FALSE)</f>
        <v xml:space="preserve"> </v>
      </c>
      <c r="J12" s="219">
        <f>SUM(D12:I12)</f>
        <v>63</v>
      </c>
      <c r="K12" s="30">
        <f>+J12-MIN(D12:H12)</f>
        <v>63</v>
      </c>
      <c r="L12" s="30">
        <f t="shared" si="0"/>
        <v>9</v>
      </c>
      <c r="M12" s="220">
        <f>IF(D12&gt;0, VLOOKUP(B12,'Giornata 1'!$B$4:$V$48,19,FALSE),0)+IF(E12&gt;0, VLOOKUP(B12,'Giornata 2'!$B$5:$X$49,21,FALSE),0)+IF(F12&gt;0, VLOOKUP(B12,'Giornata 3'!$B$5:$Z$49,21,FALSE),0)+IF(G12&gt;0, VLOOKUP(B12,'Giornata 4'!$B$5:$AH$49,31,FALSE),0)+IF(H12&gt;0, VLOOKUP(B12,'Giornata 5'!$B$4:$X$48,21,FALSE),0)+IF(I12&gt;0, VLOOKUP(B12,'Giornata 6'!$B$4:$T$48,17,FALSE),0)</f>
        <v>3</v>
      </c>
      <c r="P12" s="13"/>
    </row>
    <row r="13" spans="1:16" ht="13">
      <c r="A13" s="216">
        <f>A12+1</f>
        <v>10</v>
      </c>
      <c r="B13" s="193" t="s">
        <v>27</v>
      </c>
      <c r="C13" s="25" t="str">
        <f>CONCATENATE(LEFT(B13,FIND(" ",B13) + 2),".")</f>
        <v>Valerio Fe.</v>
      </c>
      <c r="D13" s="173">
        <v>0</v>
      </c>
      <c r="E13" s="173">
        <v>0</v>
      </c>
      <c r="F13" s="173">
        <f>VLOOKUP(B13,'Giornata 3'!$B$4:$Z$49,23,FALSE)</f>
        <v>30</v>
      </c>
      <c r="G13" s="173">
        <f>VLOOKUP(B13,'Giornata 4'!$B$4:$AH$49, 33, FALSE)</f>
        <v>10</v>
      </c>
      <c r="H13" s="173">
        <f>VLOOKUP(B13,'Giornata 5'!$B$3:$X$48,19,FALSE)</f>
        <v>17</v>
      </c>
      <c r="I13" s="173" t="str">
        <f>VLOOKUP(B13,'Giornata 6'!$B$3:$T$48,19,FALSE)</f>
        <v xml:space="preserve"> </v>
      </c>
      <c r="J13" s="219">
        <f>SUM(D13:I13)</f>
        <v>57</v>
      </c>
      <c r="K13" s="30">
        <f>+J13-MIN(D13:H13)</f>
        <v>57</v>
      </c>
      <c r="L13" s="30">
        <f t="shared" si="0"/>
        <v>10</v>
      </c>
      <c r="M13" s="265">
        <f>IF(D13&gt;0, VLOOKUP(B13,'Giornata 1'!$B$4:$V$48,19,FALSE),0)+IF(E13&gt;0, VLOOKUP(B13,'Giornata 2'!$B$5:$X$49,21,FALSE),0)+IF(F13&gt;0, VLOOKUP(B13,'Giornata 3'!$B$5:$Z$49,21,FALSE),0)+IF(G13&gt;0, VLOOKUP(B13,'Giornata 4'!$B$5:$AH$49,31,FALSE),0)+IF(H13&gt;0, VLOOKUP(B13,'Giornata 5'!$B$4:$X$48,21,FALSE),0)+IF(I13&gt;0, VLOOKUP(B13,'Giornata 6'!$B$4:$T$48,17,FALSE),0)</f>
        <v>5</v>
      </c>
      <c r="P13" s="13"/>
    </row>
    <row r="14" spans="1:16" ht="13">
      <c r="A14" s="216">
        <f>A13+1</f>
        <v>11</v>
      </c>
      <c r="B14" s="259" t="s">
        <v>23</v>
      </c>
      <c r="C14" s="25" t="str">
        <f>CONCATENATE(LEFT(B14,FIND(" ",B14) + 2),".")</f>
        <v>Francesco Be.</v>
      </c>
      <c r="D14" s="173">
        <f>VLOOKUP(B14,'Giornata 1'!$B$3:$V$48,21,FALSE)</f>
        <v>19</v>
      </c>
      <c r="E14" s="173">
        <v>0</v>
      </c>
      <c r="F14" s="173">
        <f>VLOOKUP(B14,'Giornata 3'!$B$4:$Z$49,23,FALSE)</f>
        <v>25</v>
      </c>
      <c r="G14" s="173">
        <v>0</v>
      </c>
      <c r="H14" s="173">
        <f>VLOOKUP(B14,'Giornata 5'!$B$3:$X$48,19,FALSE)</f>
        <v>11</v>
      </c>
      <c r="I14" s="173" t="str">
        <f>VLOOKUP(B14,'Giornata 6'!$B$3:$T$48,19,FALSE)</f>
        <v xml:space="preserve"> </v>
      </c>
      <c r="J14" s="219">
        <f>SUM(D14:I14)</f>
        <v>55</v>
      </c>
      <c r="K14" s="30">
        <f>+J14-MIN(D14:H14)</f>
        <v>55</v>
      </c>
      <c r="L14" s="30">
        <f t="shared" si="0"/>
        <v>11</v>
      </c>
      <c r="M14" s="265">
        <f>IF(D14&gt;0, VLOOKUP(B14,'Giornata 1'!$B$4:$V$48,19,FALSE),0)+IF(E14&gt;0, VLOOKUP(B14,'Giornata 2'!$B$5:$X$49,21,FALSE),0)+IF(F14&gt;0, VLOOKUP(B14,'Giornata 3'!$B$5:$Z$49,21,FALSE),0)+IF(G14&gt;0, VLOOKUP(B14,'Giornata 4'!$B$5:$AH$49,31,FALSE),0)+IF(H14&gt;0, VLOOKUP(B14,'Giornata 5'!$B$4:$X$48,21,FALSE),0)+IF(I14&gt;0, VLOOKUP(B14,'Giornata 6'!$B$4:$T$48,17,FALSE),0)</f>
        <v>8</v>
      </c>
      <c r="P14" s="13"/>
    </row>
    <row r="15" spans="1:16" ht="13">
      <c r="A15" s="216">
        <f>A14+1</f>
        <v>12</v>
      </c>
      <c r="B15" s="189" t="s">
        <v>15</v>
      </c>
      <c r="C15" s="25" t="str">
        <f>CONCATENATE(LEFT(B15,FIND(" ",B15) + 2),".")</f>
        <v>Paolo Va.</v>
      </c>
      <c r="D15" s="173">
        <f>VLOOKUP(B15,'Giornata 1'!$B$3:$V$48,21,FALSE)</f>
        <v>2</v>
      </c>
      <c r="E15" s="173">
        <f>VLOOKUP(B15,'Giornata 2'!$B$4:$X$49,23,FALSE)</f>
        <v>17</v>
      </c>
      <c r="F15" s="173">
        <f>VLOOKUP(B15,'Giornata 3'!$B$4:$Z$49,23,FALSE)</f>
        <v>17</v>
      </c>
      <c r="G15" s="173">
        <f>VLOOKUP(B15,'Giornata 4'!$B$4:$AH$49, 33, FALSE)</f>
        <v>19</v>
      </c>
      <c r="H15" s="173">
        <f>VLOOKUP(B15,'Giornata 5'!$B$3:$X$48,19,FALSE)</f>
        <v>2</v>
      </c>
      <c r="I15" s="173" t="str">
        <f>VLOOKUP(B15,'Giornata 6'!$B$3:$T$48,19,FALSE)</f>
        <v xml:space="preserve"> </v>
      </c>
      <c r="J15" s="219">
        <f>SUM(D15:I15)</f>
        <v>57</v>
      </c>
      <c r="K15" s="30">
        <f>+J15-MIN(D15:H15)</f>
        <v>55</v>
      </c>
      <c r="L15" s="30">
        <f t="shared" si="0"/>
        <v>11</v>
      </c>
      <c r="M15" s="220">
        <f>IF(D15&gt;0, VLOOKUP(B15,'Giornata 1'!$B$4:$V$48,19,FALSE),0)+IF(E15&gt;0, VLOOKUP(B15,'Giornata 2'!$B$5:$X$49,21,FALSE),0)+IF(F15&gt;0, VLOOKUP(B15,'Giornata 3'!$B$5:$Z$49,21,FALSE),0)+IF(G15&gt;0, VLOOKUP(B15,'Giornata 4'!$B$5:$AH$49,31,FALSE),0)+IF(H15&gt;0, VLOOKUP(B15,'Giornata 5'!$B$4:$X$48,21,FALSE),0)+IF(I15&gt;0, VLOOKUP(B15,'Giornata 6'!$B$4:$T$48,17,FALSE),0)</f>
        <v>3</v>
      </c>
      <c r="P15" s="13"/>
    </row>
    <row r="16" spans="1:16" ht="13">
      <c r="A16" s="216">
        <f>A15+1</f>
        <v>13</v>
      </c>
      <c r="B16" s="259" t="s">
        <v>17</v>
      </c>
      <c r="C16" s="25" t="str">
        <f>CONCATENATE(LEFT(B16,FIND(" ",B16) + 2),".")</f>
        <v>Giuseppe Ta.</v>
      </c>
      <c r="D16" s="173">
        <f>VLOOKUP(B16,'Giornata 1'!$B$3:$V$48,21,FALSE)</f>
        <v>15</v>
      </c>
      <c r="E16" s="173">
        <f>VLOOKUP(B16,'Giornata 2'!$B$4:$X$49,23,FALSE)</f>
        <v>13</v>
      </c>
      <c r="F16" s="173">
        <f>VLOOKUP(B16,'Giornata 3'!$B$4:$Z$49,23,FALSE)</f>
        <v>18</v>
      </c>
      <c r="G16" s="173">
        <f>VLOOKUP(B16,'Giornata 4'!$B$4:$AH$49, 33, FALSE)</f>
        <v>7</v>
      </c>
      <c r="H16" s="173">
        <f>VLOOKUP(B16,'Giornata 5'!$B$3:$X$48,19,FALSE)</f>
        <v>2</v>
      </c>
      <c r="I16" s="173" t="str">
        <f>VLOOKUP(B16,'Giornata 6'!$B$3:$T$48,19,FALSE)</f>
        <v xml:space="preserve"> </v>
      </c>
      <c r="J16" s="219">
        <f>SUM(D16:I16)</f>
        <v>55</v>
      </c>
      <c r="K16" s="30">
        <f>+J16-MIN(D16:H16)</f>
        <v>53</v>
      </c>
      <c r="L16" s="30">
        <f t="shared" si="0"/>
        <v>13</v>
      </c>
      <c r="M16" s="265">
        <f>IF(D16&gt;0, VLOOKUP(B16,'Giornata 1'!$B$4:$V$48,19,FALSE),0)+IF(E16&gt;0, VLOOKUP(B16,'Giornata 2'!$B$5:$X$49,21,FALSE),0)+IF(F16&gt;0, VLOOKUP(B16,'Giornata 3'!$B$5:$Z$49,21,FALSE),0)+IF(G16&gt;0, VLOOKUP(B16,'Giornata 4'!$B$5:$AH$49,31,FALSE),0)+IF(H16&gt;0, VLOOKUP(B16,'Giornata 5'!$B$4:$X$48,21,FALSE),0)+IF(I16&gt;0, VLOOKUP(B16,'Giornata 6'!$B$4:$T$48,17,FALSE),0)</f>
        <v>6</v>
      </c>
      <c r="P16" s="13"/>
    </row>
    <row r="17" spans="1:16" ht="13">
      <c r="A17" s="216">
        <f>A16+1</f>
        <v>14</v>
      </c>
      <c r="B17" s="259" t="s">
        <v>32</v>
      </c>
      <c r="C17" s="260" t="str">
        <f>CONCATENATE(LEFT(B17,FIND(" ",B17) + 2),".")</f>
        <v>Francesco Ma.</v>
      </c>
      <c r="D17" s="261">
        <v>0</v>
      </c>
      <c r="E17" s="261">
        <f>VLOOKUP(B17,'Giornata 2'!$B$4:$X$49,23,FALSE)</f>
        <v>19</v>
      </c>
      <c r="F17" s="261">
        <f>VLOOKUP(B17,'Giornata 3'!$B$4:$Z$49,23,FALSE)</f>
        <v>6</v>
      </c>
      <c r="G17" s="261">
        <f>VLOOKUP(B17,'Giornata 4'!$B$4:$AH$49, 33, FALSE)</f>
        <v>5</v>
      </c>
      <c r="H17" s="261">
        <f>VLOOKUP(B17,'Giornata 5'!$B$3:$X$48,19,FALSE)</f>
        <v>21</v>
      </c>
      <c r="I17" s="261" t="str">
        <f>VLOOKUP(B17,'Giornata 6'!$B$3:$T$48,19,FALSE)</f>
        <v xml:space="preserve"> </v>
      </c>
      <c r="J17" s="219">
        <f>SUM(D17:I17)</f>
        <v>51</v>
      </c>
      <c r="K17" s="263">
        <f>+J17-MIN(D17:H17)</f>
        <v>51</v>
      </c>
      <c r="L17" s="263">
        <f t="shared" si="0"/>
        <v>14</v>
      </c>
      <c r="M17" s="220">
        <f>IF(D17&gt;0, VLOOKUP(B17,'Giornata 1'!$B$4:$V$48,19,FALSE),0)+IF(E17&gt;0, VLOOKUP(B17,'Giornata 2'!$B$5:$X$49,21,FALSE),0)+IF(F17&gt;0, VLOOKUP(B17,'Giornata 3'!$B$5:$Z$49,21,FALSE),0)+IF(G17&gt;0, VLOOKUP(B17,'Giornata 4'!$B$5:$AH$49,31,FALSE),0)+IF(H17&gt;0, VLOOKUP(B17,'Giornata 5'!$B$4:$X$48,21,FALSE),0)+IF(I17&gt;0, VLOOKUP(B17,'Giornata 6'!$B$4:$T$48,17,FALSE),0)</f>
        <v>0</v>
      </c>
      <c r="P17" s="13"/>
    </row>
    <row r="18" spans="1:16" ht="13">
      <c r="A18" s="216">
        <f>A17+1</f>
        <v>15</v>
      </c>
      <c r="B18" s="189" t="s">
        <v>20</v>
      </c>
      <c r="C18" s="25" t="str">
        <f>CONCATENATE(LEFT(B18,FIND(" ",B18) + 2),".")</f>
        <v>Massimo Be.</v>
      </c>
      <c r="D18" s="173">
        <f>VLOOKUP(B18,'Giornata 1'!$B$3:$V$48,21,FALSE)</f>
        <v>7</v>
      </c>
      <c r="E18" s="173">
        <f>VLOOKUP(B18,'Giornata 2'!$B$4:$X$49,23,FALSE)</f>
        <v>15</v>
      </c>
      <c r="F18" s="173">
        <f>VLOOKUP(B18,'Giornata 3'!$B$4:$Z$49,23,FALSE)</f>
        <v>28</v>
      </c>
      <c r="G18" s="173">
        <v>0</v>
      </c>
      <c r="H18" s="173">
        <f>VLOOKUP(B18,'Giornata 5'!$B$3:$X$48,19,FALSE)</f>
        <v>0</v>
      </c>
      <c r="I18" s="173" t="str">
        <f>VLOOKUP(B18,'Giornata 6'!$B$3:$T$48,19,FALSE)</f>
        <v xml:space="preserve"> </v>
      </c>
      <c r="J18" s="219">
        <f>SUM(D18:I18)</f>
        <v>50</v>
      </c>
      <c r="K18" s="30">
        <f>+J18-MIN(D18:H18)</f>
        <v>50</v>
      </c>
      <c r="L18" s="30">
        <f t="shared" si="0"/>
        <v>15</v>
      </c>
      <c r="M18" s="265">
        <f>IF(D18&gt;0, VLOOKUP(B18,'Giornata 1'!$B$4:$V$48,19,FALSE),0)+IF(E18&gt;0, VLOOKUP(B18,'Giornata 2'!$B$5:$X$49,21,FALSE),0)+IF(F18&gt;0, VLOOKUP(B18,'Giornata 3'!$B$5:$Z$49,21,FALSE),0)+IF(G18&gt;0, VLOOKUP(B18,'Giornata 4'!$B$5:$AH$49,31,FALSE),0)+IF(H18&gt;0, VLOOKUP(B18,'Giornata 5'!$B$4:$X$48,21,FALSE),0)+IF(I18&gt;0, VLOOKUP(B18,'Giornata 6'!$B$4:$T$48,17,FALSE),0)</f>
        <v>5</v>
      </c>
      <c r="P18" s="13"/>
    </row>
    <row r="19" spans="1:16" ht="13">
      <c r="A19" s="216">
        <f>A18+1</f>
        <v>16</v>
      </c>
      <c r="B19" s="189" t="s">
        <v>37</v>
      </c>
      <c r="C19" s="25" t="str">
        <f>CONCATENATE(LEFT(B19,FIND(" ",B19) + 2),".")</f>
        <v>Gino Lu.</v>
      </c>
      <c r="D19" s="173">
        <v>0</v>
      </c>
      <c r="E19" s="173">
        <v>0</v>
      </c>
      <c r="F19" s="173">
        <v>0</v>
      </c>
      <c r="G19" s="173">
        <f>VLOOKUP(B19,'Giornata 4'!$B$4:$AH$49, 33, FALSE)</f>
        <v>22</v>
      </c>
      <c r="H19" s="173">
        <f>VLOOKUP(B19,'Giornata 5'!$B$3:$X$48,19,FALSE)</f>
        <v>25</v>
      </c>
      <c r="I19" s="173" t="str">
        <f>VLOOKUP(B19,'Giornata 6'!$B$3:$T$48,19,FALSE)</f>
        <v xml:space="preserve"> </v>
      </c>
      <c r="J19" s="219">
        <f>SUM(D19:I19)</f>
        <v>47</v>
      </c>
      <c r="K19" s="30">
        <f>+J19-MIN(D19:H19)</f>
        <v>47</v>
      </c>
      <c r="L19" s="30">
        <f t="shared" si="0"/>
        <v>16</v>
      </c>
      <c r="M19" s="220">
        <f>IF(D19&gt;0, VLOOKUP(B19,'Giornata 1'!$B$4:$V$48,19,FALSE),0)+IF(E19&gt;0, VLOOKUP(B19,'Giornata 2'!$B$5:$X$49,21,FALSE),0)+IF(F19&gt;0, VLOOKUP(B19,'Giornata 3'!$B$5:$Z$49,21,FALSE),0)+IF(G19&gt;0, VLOOKUP(B19,'Giornata 4'!$B$5:$AH$49,31,FALSE),0)+IF(H19&gt;0, VLOOKUP(B19,'Giornata 5'!$B$4:$X$48,21,FALSE),0)+IF(I19&gt;0, VLOOKUP(B19,'Giornata 6'!$B$4:$T$48,17,FALSE),0)</f>
        <v>3</v>
      </c>
      <c r="P19" s="13"/>
    </row>
    <row r="20" spans="1:16" ht="13">
      <c r="A20" s="216">
        <f>A19+1</f>
        <v>17</v>
      </c>
      <c r="B20" s="193" t="s">
        <v>28</v>
      </c>
      <c r="C20" s="25" t="str">
        <f>CONCATENATE(LEFT(B20,FIND(" ",B20) + 2),".")</f>
        <v>Luca Po.</v>
      </c>
      <c r="D20" s="173">
        <v>0</v>
      </c>
      <c r="E20" s="173">
        <v>0</v>
      </c>
      <c r="F20" s="173">
        <f>VLOOKUP(B20,'Giornata 3'!$B$4:$Z$49,23,FALSE)</f>
        <v>14</v>
      </c>
      <c r="G20" s="173">
        <f>VLOOKUP(B20,'Giornata 4'!$B$4:$AH$49, 33, FALSE)</f>
        <v>25</v>
      </c>
      <c r="H20" s="173">
        <f>VLOOKUP(B20,'Giornata 5'!$B$3:$X$48,19,FALSE)</f>
        <v>6</v>
      </c>
      <c r="I20" s="173" t="str">
        <f>VLOOKUP(B20,'Giornata 6'!$B$3:$T$48,19,FALSE)</f>
        <v xml:space="preserve"> </v>
      </c>
      <c r="J20" s="219">
        <f>SUM(D20:I20)</f>
        <v>45</v>
      </c>
      <c r="K20" s="30">
        <f>+J20-MIN(D20:H20)</f>
        <v>45</v>
      </c>
      <c r="L20" s="30">
        <f t="shared" si="0"/>
        <v>17</v>
      </c>
      <c r="M20" s="220">
        <f>IF(D20&gt;0, VLOOKUP(B20,'Giornata 1'!$B$4:$V$48,19,FALSE),0)+IF(E20&gt;0, VLOOKUP(B20,'Giornata 2'!$B$5:$X$49,21,FALSE),0)+IF(F20&gt;0, VLOOKUP(B20,'Giornata 3'!$B$5:$Z$49,21,FALSE),0)+IF(G20&gt;0, VLOOKUP(B20,'Giornata 4'!$B$5:$AH$49,31,FALSE),0)+IF(H20&gt;0, VLOOKUP(B20,'Giornata 5'!$B$4:$X$48,21,FALSE),0)+IF(I20&gt;0, VLOOKUP(B20,'Giornata 6'!$B$4:$T$48,17,FALSE),0)</f>
        <v>3</v>
      </c>
      <c r="P20" s="13"/>
    </row>
    <row r="21" spans="1:16" ht="13">
      <c r="A21" s="216">
        <f>A20+1</f>
        <v>18</v>
      </c>
      <c r="B21" s="189" t="s">
        <v>40</v>
      </c>
      <c r="C21" s="25" t="str">
        <f>CONCATENATE(LEFT(B21,FIND(" ",B21) + 2),".")</f>
        <v>Ken Jo.</v>
      </c>
      <c r="D21" s="173">
        <f>VLOOKUP(B21,'Giornata 1'!$B$3:$V$48,21,FALSE)</f>
        <v>9</v>
      </c>
      <c r="E21" s="173">
        <f>VLOOKUP(B21,'Giornata 2'!$B$4:$X$49,23,FALSE)</f>
        <v>4</v>
      </c>
      <c r="F21" s="173">
        <v>0</v>
      </c>
      <c r="G21" s="173">
        <f>VLOOKUP(B21,'Giornata 4'!$B$4:$AH$49, 33, FALSE)</f>
        <v>8</v>
      </c>
      <c r="H21" s="173">
        <f>VLOOKUP(B21,'Giornata 5'!$B$3:$X$48,19,FALSE)</f>
        <v>23</v>
      </c>
      <c r="I21" s="173" t="str">
        <f>VLOOKUP(B21,'Giornata 6'!$B$3:$T$48,19,FALSE)</f>
        <v xml:space="preserve"> </v>
      </c>
      <c r="J21" s="219">
        <f>SUM(D21:I21)</f>
        <v>44</v>
      </c>
      <c r="K21" s="30">
        <f>+J21-MIN(D21:H21)</f>
        <v>44</v>
      </c>
      <c r="L21" s="30">
        <f t="shared" si="0"/>
        <v>18</v>
      </c>
      <c r="M21" s="265">
        <f>IF(D21&gt;0, VLOOKUP(B21,'Giornata 1'!$B$4:$V$48,19,FALSE),0)+IF(E21&gt;0, VLOOKUP(B21,'Giornata 2'!$B$5:$X$49,21,FALSE),0)+IF(F21&gt;0, VLOOKUP(B21,'Giornata 3'!$B$5:$Z$49,21,FALSE),0)+IF(G21&gt;0, VLOOKUP(B21,'Giornata 4'!$B$5:$AH$49,31,FALSE),0)+IF(H21&gt;0, VLOOKUP(B21,'Giornata 5'!$B$4:$X$48,21,FALSE),0)+IF(I21&gt;0, VLOOKUP(B21,'Giornata 6'!$B$4:$T$48,17,FALSE),0)</f>
        <v>5</v>
      </c>
      <c r="P21" s="13"/>
    </row>
    <row r="22" spans="1:16" ht="13">
      <c r="A22" s="216">
        <f>A21+1</f>
        <v>19</v>
      </c>
      <c r="B22" s="189" t="s">
        <v>24</v>
      </c>
      <c r="C22" s="25" t="str">
        <f>CONCATENATE(LEFT(B22,FIND(" ",B22) + 2),".")</f>
        <v>Christian Vi.</v>
      </c>
      <c r="D22" s="173">
        <f>VLOOKUP(B22,'Giornata 1'!$B$3:$V$48,21,FALSE)</f>
        <v>17</v>
      </c>
      <c r="E22" s="173">
        <f>VLOOKUP(B22,'Giornata 2'!$B$4:$X$49,23,FALSE)</f>
        <v>6</v>
      </c>
      <c r="F22" s="173">
        <f>VLOOKUP(B22,'Giornata 3'!$B$4:$Z$49,23,FALSE)</f>
        <v>20</v>
      </c>
      <c r="G22" s="173">
        <v>0</v>
      </c>
      <c r="H22" s="173">
        <f>VLOOKUP(B22,'Giornata 5'!$B$3:$X$48,19,FALSE)</f>
        <v>0</v>
      </c>
      <c r="I22" s="173" t="str">
        <f>VLOOKUP(B22,'Giornata 6'!$B$3:$T$48,19,FALSE)</f>
        <v xml:space="preserve"> </v>
      </c>
      <c r="J22" s="219">
        <f>SUM(D22:I22)</f>
        <v>43</v>
      </c>
      <c r="K22" s="30">
        <f>+J22-MIN(D22:H22)</f>
        <v>43</v>
      </c>
      <c r="L22" s="30">
        <f t="shared" si="0"/>
        <v>19</v>
      </c>
      <c r="M22" s="220">
        <f>IF(D22&gt;0, VLOOKUP(B22,'Giornata 1'!$B$4:$V$48,19,FALSE),0)+IF(E22&gt;0, VLOOKUP(B22,'Giornata 2'!$B$5:$X$49,21,FALSE),0)+IF(F22&gt;0, VLOOKUP(B22,'Giornata 3'!$B$5:$Z$49,21,FALSE),0)+IF(G22&gt;0, VLOOKUP(B22,'Giornata 4'!$B$5:$AH$49,31,FALSE),0)+IF(H22&gt;0, VLOOKUP(B22,'Giornata 5'!$B$4:$X$48,21,FALSE),0)+IF(I22&gt;0, VLOOKUP(B22,'Giornata 6'!$B$4:$T$48,17,FALSE),0)</f>
        <v>2</v>
      </c>
      <c r="P22" s="13"/>
    </row>
    <row r="23" spans="1:16" ht="13">
      <c r="A23" s="216">
        <f>A22+1</f>
        <v>20</v>
      </c>
      <c r="B23" s="189" t="s">
        <v>25</v>
      </c>
      <c r="C23" s="25" t="str">
        <f>CONCATENATE(LEFT(B23,FIND(" ",B23) + 2),".")</f>
        <v>Riccardo Ri.</v>
      </c>
      <c r="D23" s="173">
        <f>VLOOKUP(B23,'Giornata 1'!$B$3:$V$48,21,FALSE)</f>
        <v>10</v>
      </c>
      <c r="E23" s="173">
        <f>VLOOKUP(B23,'Giornata 2'!$B$4:$X$49,23,FALSE)</f>
        <v>22</v>
      </c>
      <c r="F23" s="173">
        <f>VLOOKUP(B23,'Giornata 3'!$B$4:$Z$49,23,FALSE)</f>
        <v>10</v>
      </c>
      <c r="G23" s="173">
        <v>0</v>
      </c>
      <c r="H23" s="173">
        <f>VLOOKUP(B23,'Giornata 5'!$B$3:$X$48,19,FALSE)</f>
        <v>-3</v>
      </c>
      <c r="I23" s="173" t="str">
        <f>VLOOKUP(B23,'Giornata 6'!$B$3:$T$48,19,FALSE)</f>
        <v xml:space="preserve"> </v>
      </c>
      <c r="J23" s="219">
        <f>SUM(D23:I23)</f>
        <v>39</v>
      </c>
      <c r="K23" s="30">
        <f>+J23-MIN(D23:H23)</f>
        <v>42</v>
      </c>
      <c r="L23" s="30">
        <f t="shared" si="0"/>
        <v>20</v>
      </c>
      <c r="M23" s="220">
        <f>IF(D23&gt;0, VLOOKUP(B23,'Giornata 1'!$B$4:$V$48,19,FALSE),0)+IF(E23&gt;0, VLOOKUP(B23,'Giornata 2'!$B$5:$X$49,21,FALSE),0)+IF(F23&gt;0, VLOOKUP(B23,'Giornata 3'!$B$5:$Z$49,21,FALSE),0)+IF(G23&gt;0, VLOOKUP(B23,'Giornata 4'!$B$5:$AH$49,31,FALSE),0)+IF(H23&gt;0, VLOOKUP(B23,'Giornata 5'!$B$4:$X$48,21,FALSE),0)+IF(I23&gt;0, VLOOKUP(B23,'Giornata 6'!$B$4:$T$48,17,FALSE),0)</f>
        <v>4</v>
      </c>
      <c r="P23" s="13"/>
    </row>
    <row r="24" spans="1:16" ht="13">
      <c r="A24" s="216">
        <f>A23+1</f>
        <v>21</v>
      </c>
      <c r="B24" s="189" t="s">
        <v>26</v>
      </c>
      <c r="C24" s="25" t="str">
        <f>CONCATENATE(LEFT(B24,FIND(" ",B24) + 2),".")</f>
        <v>Andrea Ga.</v>
      </c>
      <c r="D24" s="173">
        <f>VLOOKUP(B24,'Giornata 1'!$B$3:$V$48,21,FALSE)</f>
        <v>7</v>
      </c>
      <c r="E24" s="173">
        <v>0</v>
      </c>
      <c r="F24" s="173">
        <f>VLOOKUP(B24,'Giornata 3'!$B$4:$Z$49,23,FALSE)</f>
        <v>33</v>
      </c>
      <c r="G24" s="173">
        <v>0</v>
      </c>
      <c r="H24" s="173">
        <f>VLOOKUP(B24,'Giornata 5'!$B$3:$X$48,19,FALSE)</f>
        <v>0</v>
      </c>
      <c r="I24" s="173" t="str">
        <f>VLOOKUP(B24,'Giornata 6'!$B$3:$T$48,19,FALSE)</f>
        <v xml:space="preserve"> </v>
      </c>
      <c r="J24" s="219">
        <f>SUM(D24:I24)</f>
        <v>40</v>
      </c>
      <c r="K24" s="30">
        <f>+J24-MIN(D24:H24)</f>
        <v>40</v>
      </c>
      <c r="L24" s="30">
        <f t="shared" si="0"/>
        <v>21</v>
      </c>
      <c r="M24" s="220">
        <f>IF(D24&gt;0, VLOOKUP(B24,'Giornata 1'!$B$4:$V$48,19,FALSE),0)+IF(E24&gt;0, VLOOKUP(B24,'Giornata 2'!$B$5:$X$49,21,FALSE),0)+IF(F24&gt;0, VLOOKUP(B24,'Giornata 3'!$B$5:$Z$49,21,FALSE),0)+IF(G24&gt;0, VLOOKUP(B24,'Giornata 4'!$B$5:$AH$49,31,FALSE),0)+IF(H24&gt;0, VLOOKUP(B24,'Giornata 5'!$B$4:$X$48,21,FALSE),0)+IF(I24&gt;0, VLOOKUP(B24,'Giornata 6'!$B$4:$T$48,17,FALSE),0)</f>
        <v>3</v>
      </c>
      <c r="P24" s="13"/>
    </row>
    <row r="25" spans="1:16" ht="13">
      <c r="A25" s="216">
        <f>A24+1</f>
        <v>22</v>
      </c>
      <c r="B25" s="259" t="s">
        <v>29</v>
      </c>
      <c r="C25" s="25" t="str">
        <f>CONCATENATE(LEFT(B25,FIND(" ",B25) + 2),".")</f>
        <v>Fabio Za.</v>
      </c>
      <c r="D25" s="173">
        <f>VLOOKUP(B25,'Giornata 1'!$B$3:$V$48,21,FALSE)</f>
        <v>12</v>
      </c>
      <c r="E25" s="173">
        <f>VLOOKUP(B25,'Giornata 2'!$B$4:$X$49,23,FALSE)</f>
        <v>25</v>
      </c>
      <c r="F25" s="173">
        <v>0</v>
      </c>
      <c r="G25" s="173">
        <v>0</v>
      </c>
      <c r="H25" s="173">
        <f>VLOOKUP(B25,'Giornata 5'!$B$3:$X$48,19,FALSE)</f>
        <v>0</v>
      </c>
      <c r="I25" s="173" t="str">
        <f>VLOOKUP(B25,'Giornata 6'!$B$3:$T$48,19,FALSE)</f>
        <v xml:space="preserve"> </v>
      </c>
      <c r="J25" s="219">
        <f>SUM(D25:I25)</f>
        <v>37</v>
      </c>
      <c r="K25" s="30">
        <f>+J25-MIN(D25:H25)</f>
        <v>37</v>
      </c>
      <c r="L25" s="30">
        <f t="shared" si="0"/>
        <v>22</v>
      </c>
      <c r="M25" s="265">
        <f>IF(D25&gt;0, VLOOKUP(B25,'Giornata 1'!$B$4:$V$48,19,FALSE),0)+IF(E25&gt;0, VLOOKUP(B25,'Giornata 2'!$B$5:$X$49,21,FALSE),0)+IF(F25&gt;0, VLOOKUP(B25,'Giornata 3'!$B$5:$Z$49,21,FALSE),0)+IF(G25&gt;0, VLOOKUP(B25,'Giornata 4'!$B$5:$AH$49,31,FALSE),0)+IF(H25&gt;0, VLOOKUP(B25,'Giornata 5'!$B$4:$X$48,21,FALSE),0)+IF(I25&gt;0, VLOOKUP(B25,'Giornata 6'!$B$4:$T$48,17,FALSE),0)</f>
        <v>5</v>
      </c>
      <c r="P25" s="13"/>
    </row>
    <row r="26" spans="1:16" ht="13">
      <c r="A26" s="216">
        <f>A25+1</f>
        <v>23</v>
      </c>
      <c r="B26" s="189" t="s">
        <v>30</v>
      </c>
      <c r="C26" s="25" t="str">
        <f>CONCATENATE(LEFT(B26,FIND(" ",B26) + 2),".")</f>
        <v>Alberto Pa.</v>
      </c>
      <c r="D26" s="173">
        <f>VLOOKUP(B26,'Giornata 1'!$B$3:$V$48,21,FALSE)</f>
        <v>16</v>
      </c>
      <c r="E26" s="173">
        <f>VLOOKUP(B26,'Giornata 2'!$B$4:$X$49,23,FALSE)</f>
        <v>2</v>
      </c>
      <c r="F26" s="173">
        <f>VLOOKUP(B26,'Giornata 3'!$B$4:$Z$49,23,FALSE)</f>
        <v>4</v>
      </c>
      <c r="G26" s="173">
        <f>VLOOKUP(B26,'Giornata 4'!$B$4:$AH$49, 33, FALSE)</f>
        <v>13</v>
      </c>
      <c r="H26" s="173">
        <f>VLOOKUP(B26,'Giornata 5'!$B$3:$X$48,19,FALSE)</f>
        <v>0</v>
      </c>
      <c r="I26" s="173" t="str">
        <f>VLOOKUP(B26,'Giornata 6'!$B$3:$T$48,19,FALSE)</f>
        <v xml:space="preserve"> </v>
      </c>
      <c r="J26" s="219">
        <f>SUM(D26:I26)</f>
        <v>35</v>
      </c>
      <c r="K26" s="30">
        <f>+J26-MIN(D26:H26)</f>
        <v>35</v>
      </c>
      <c r="L26" s="30">
        <f t="shared" si="0"/>
        <v>23</v>
      </c>
      <c r="M26" s="220">
        <f>IF(D26&gt;0, VLOOKUP(B26,'Giornata 1'!$B$4:$V$48,19,FALSE),0)+IF(E26&gt;0, VLOOKUP(B26,'Giornata 2'!$B$5:$X$49,21,FALSE),0)+IF(F26&gt;0, VLOOKUP(B26,'Giornata 3'!$B$5:$Z$49,21,FALSE),0)+IF(G26&gt;0, VLOOKUP(B26,'Giornata 4'!$B$5:$AH$49,31,FALSE),0)+IF(H26&gt;0, VLOOKUP(B26,'Giornata 5'!$B$4:$X$48,21,FALSE),0)+IF(I26&gt;0, VLOOKUP(B26,'Giornata 6'!$B$4:$T$48,17,FALSE),0)</f>
        <v>3</v>
      </c>
      <c r="P26" s="13"/>
    </row>
    <row r="27" spans="1:16" ht="13">
      <c r="A27" s="216">
        <f>A26+1</f>
        <v>24</v>
      </c>
      <c r="B27" s="259" t="s">
        <v>31</v>
      </c>
      <c r="C27" s="25" t="str">
        <f>CONCATENATE(LEFT(B27,FIND(" ",B27) + 2),".")</f>
        <v>Francesco Pe.</v>
      </c>
      <c r="D27" s="173">
        <f>VLOOKUP(B27,'Giornata 1'!$B$3:$V$48,21,FALSE)</f>
        <v>11</v>
      </c>
      <c r="E27" s="173">
        <f>VLOOKUP(B27,'Giornata 2'!$B$4:$X$49,23,FALSE)</f>
        <v>1</v>
      </c>
      <c r="F27" s="173">
        <f>VLOOKUP(B27,'Giornata 3'!$B$4:$Z$49,23,FALSE)</f>
        <v>16</v>
      </c>
      <c r="G27" s="173">
        <f>VLOOKUP(B27,'Giornata 4'!$B$4:$AH$49, 33, FALSE)</f>
        <v>3</v>
      </c>
      <c r="H27" s="173">
        <f>VLOOKUP(B27,'Giornata 5'!$B$3:$X$48,19,FALSE)</f>
        <v>2</v>
      </c>
      <c r="I27" s="173" t="str">
        <f>VLOOKUP(B27,'Giornata 6'!$B$3:$T$48,19,FALSE)</f>
        <v xml:space="preserve"> </v>
      </c>
      <c r="J27" s="219">
        <f>SUM(D27:I27)</f>
        <v>33</v>
      </c>
      <c r="K27" s="30">
        <f>+J27-MIN(D27:H27)</f>
        <v>32</v>
      </c>
      <c r="L27" s="30">
        <f t="shared" si="0"/>
        <v>24</v>
      </c>
      <c r="M27" s="265">
        <f>IF(D27&gt;0, VLOOKUP(B27,'Giornata 1'!$B$4:$V$48,19,FALSE),0)+IF(E27&gt;0, VLOOKUP(B27,'Giornata 2'!$B$5:$X$49,21,FALSE),0)+IF(F27&gt;0, VLOOKUP(B27,'Giornata 3'!$B$5:$Z$49,21,FALSE),0)+IF(G27&gt;0, VLOOKUP(B27,'Giornata 4'!$B$5:$AH$49,31,FALSE),0)+IF(H27&gt;0, VLOOKUP(B27,'Giornata 5'!$B$4:$X$48,21,FALSE),0)+IF(I27&gt;0, VLOOKUP(B27,'Giornata 6'!$B$4:$T$48,17,FALSE),0)</f>
        <v>5</v>
      </c>
      <c r="P27" s="13"/>
    </row>
    <row r="28" spans="1:16" ht="13">
      <c r="A28" s="216">
        <f>A27+1</f>
        <v>25</v>
      </c>
      <c r="B28" s="189" t="s">
        <v>34</v>
      </c>
      <c r="C28" s="25" t="str">
        <f>CONCATENATE(LEFT(B28,FIND(" ",B28) + 2),".")</f>
        <v>Alberto Ga.</v>
      </c>
      <c r="D28" s="173">
        <f>VLOOKUP(B28,'Giornata 1'!$B$3:$V$48,21,FALSE)</f>
        <v>4</v>
      </c>
      <c r="E28" s="173">
        <v>0</v>
      </c>
      <c r="F28" s="173">
        <f>VLOOKUP(B28,'Giornata 3'!$B$4:$Z$49,23,FALSE)</f>
        <v>24</v>
      </c>
      <c r="G28" s="173">
        <v>0</v>
      </c>
      <c r="H28" s="173">
        <f>VLOOKUP(B28,'Giornata 5'!$B$3:$X$48,19,FALSE)</f>
        <v>0</v>
      </c>
      <c r="I28" s="173" t="str">
        <f>VLOOKUP(B28,'Giornata 6'!$B$3:$T$48,19,FALSE)</f>
        <v xml:space="preserve"> </v>
      </c>
      <c r="J28" s="219">
        <f>SUM(D28:I28)</f>
        <v>28</v>
      </c>
      <c r="K28" s="30">
        <f>+J28-MIN(D28:H28)</f>
        <v>28</v>
      </c>
      <c r="L28" s="30">
        <f t="shared" si="0"/>
        <v>25</v>
      </c>
      <c r="M28" s="220">
        <f>IF(D28&gt;0, VLOOKUP(B28,'Giornata 1'!$B$4:$V$48,19,FALSE),0)+IF(E28&gt;0, VLOOKUP(B28,'Giornata 2'!$B$5:$X$49,21,FALSE),0)+IF(F28&gt;0, VLOOKUP(B28,'Giornata 3'!$B$5:$Z$49,21,FALSE),0)+IF(G28&gt;0, VLOOKUP(B28,'Giornata 4'!$B$5:$AH$49,31,FALSE),0)+IF(H28&gt;0, VLOOKUP(B28,'Giornata 5'!$B$4:$X$48,21,FALSE),0)+IF(I28&gt;0, VLOOKUP(B28,'Giornata 6'!$B$4:$T$48,17,FALSE),0)</f>
        <v>4</v>
      </c>
      <c r="P28" s="13"/>
    </row>
    <row r="29" spans="1:16" ht="13">
      <c r="A29" s="216">
        <f>A28+1</f>
        <v>26</v>
      </c>
      <c r="B29" s="189" t="s">
        <v>33</v>
      </c>
      <c r="C29" s="25" t="str">
        <f>CONCATENATE(LEFT(B29,FIND(" ",B29) + 2),".")</f>
        <v>Daniel Te.</v>
      </c>
      <c r="D29" s="173">
        <f>VLOOKUP(B29,'Giornata 1'!$B$3:$V$48,21,FALSE)</f>
        <v>7</v>
      </c>
      <c r="E29" s="173">
        <f>VLOOKUP(B29,'Giornata 2'!$B$4:$X$49,23,FALSE)</f>
        <v>12</v>
      </c>
      <c r="F29" s="173">
        <f>VLOOKUP(B29,'Giornata 3'!$B$4:$Z$49,23,FALSE)</f>
        <v>9</v>
      </c>
      <c r="G29" s="173">
        <v>0</v>
      </c>
      <c r="H29" s="173">
        <f>VLOOKUP(B29,'Giornata 5'!$B$3:$X$48,19,FALSE)</f>
        <v>0</v>
      </c>
      <c r="I29" s="173" t="str">
        <f>VLOOKUP(B29,'Giornata 6'!$B$3:$T$48,19,FALSE)</f>
        <v xml:space="preserve"> </v>
      </c>
      <c r="J29" s="219">
        <f>SUM(D29:I29)</f>
        <v>28</v>
      </c>
      <c r="K29" s="30">
        <f>+J29-MIN(D29:H29)</f>
        <v>28</v>
      </c>
      <c r="L29" s="30">
        <f t="shared" si="0"/>
        <v>25</v>
      </c>
      <c r="M29" s="220">
        <f>IF(D29&gt;0, VLOOKUP(B29,'Giornata 1'!$B$4:$V$48,19,FALSE),0)+IF(E29&gt;0, VLOOKUP(B29,'Giornata 2'!$B$5:$X$49,21,FALSE),0)+IF(F29&gt;0, VLOOKUP(B29,'Giornata 3'!$B$5:$Z$49,21,FALSE),0)+IF(G29&gt;0, VLOOKUP(B29,'Giornata 4'!$B$5:$AH$49,31,FALSE),0)+IF(H29&gt;0, VLOOKUP(B29,'Giornata 5'!$B$4:$X$48,21,FALSE),0)+IF(I29&gt;0, VLOOKUP(B29,'Giornata 6'!$B$4:$T$48,17,FALSE),0)</f>
        <v>2</v>
      </c>
      <c r="P29" s="13"/>
    </row>
    <row r="30" spans="1:16" ht="13">
      <c r="A30" s="216">
        <f>A29+1</f>
        <v>27</v>
      </c>
      <c r="B30" s="189" t="s">
        <v>36</v>
      </c>
      <c r="C30" s="25" t="str">
        <f>CONCATENATE(LEFT(B30,FIND(" ",B30) + 2),".")</f>
        <v>Daniele Fe.</v>
      </c>
      <c r="D30" s="173">
        <v>0</v>
      </c>
      <c r="E30" s="173">
        <v>0</v>
      </c>
      <c r="F30" s="173">
        <f>VLOOKUP(B30,'Giornata 3'!$B$4:$Z$49,23,FALSE)</f>
        <v>26</v>
      </c>
      <c r="G30" s="173">
        <v>0</v>
      </c>
      <c r="H30" s="173">
        <f>VLOOKUP(B30,'Giornata 5'!$B$3:$X$48,19,FALSE)</f>
        <v>0</v>
      </c>
      <c r="I30" s="173" t="str">
        <f>VLOOKUP(B30,'Giornata 6'!$B$3:$T$48,19,FALSE)</f>
        <v xml:space="preserve"> </v>
      </c>
      <c r="J30" s="219">
        <f>SUM(D30:I30)</f>
        <v>26</v>
      </c>
      <c r="K30" s="30">
        <f>+J30-MIN(D30:H30)</f>
        <v>26</v>
      </c>
      <c r="L30" s="30">
        <f t="shared" si="0"/>
        <v>27</v>
      </c>
      <c r="M30" s="220">
        <f>IF(D30&gt;0, VLOOKUP(B30,'Giornata 1'!$B$4:$V$48,19,FALSE),0)+IF(E30&gt;0, VLOOKUP(B30,'Giornata 2'!$B$5:$X$49,21,FALSE),0)+IF(F30&gt;0, VLOOKUP(B30,'Giornata 3'!$B$5:$Z$49,21,FALSE),0)+IF(G30&gt;0, VLOOKUP(B30,'Giornata 4'!$B$5:$AH$49,31,FALSE),0)+IF(H30&gt;0, VLOOKUP(B30,'Giornata 5'!$B$4:$X$48,21,FALSE),0)+IF(I30&gt;0, VLOOKUP(B30,'Giornata 6'!$B$4:$T$48,17,FALSE),0)</f>
        <v>3</v>
      </c>
      <c r="P30" s="13"/>
    </row>
    <row r="31" spans="1:16" ht="13">
      <c r="A31" s="216">
        <f>A30+1</f>
        <v>28</v>
      </c>
      <c r="B31" s="189" t="s">
        <v>38</v>
      </c>
      <c r="C31" s="25" t="str">
        <f>CONCATENATE(LEFT(B31,FIND(" ",B31) + 2),".")</f>
        <v>Massimo Ma.</v>
      </c>
      <c r="D31" s="173">
        <v>0</v>
      </c>
      <c r="E31" s="173">
        <v>0</v>
      </c>
      <c r="F31" s="173">
        <f>VLOOKUP(B31,'Giornata 3'!$B$4:$Z$49,23,FALSE)</f>
        <v>21</v>
      </c>
      <c r="G31" s="173">
        <v>0</v>
      </c>
      <c r="H31" s="173">
        <f>VLOOKUP(B31,'Giornata 5'!$B$3:$X$48,19,FALSE)</f>
        <v>0</v>
      </c>
      <c r="I31" s="173" t="str">
        <f>VLOOKUP(B31,'Giornata 6'!$B$3:$T$48,19,FALSE)</f>
        <v xml:space="preserve"> </v>
      </c>
      <c r="J31" s="219">
        <f>SUM(D31:I31)</f>
        <v>21</v>
      </c>
      <c r="K31" s="30">
        <f>+J31-MIN(D31:H31)</f>
        <v>21</v>
      </c>
      <c r="L31" s="30">
        <f t="shared" si="0"/>
        <v>28</v>
      </c>
      <c r="M31" s="220">
        <f>IF(D31&gt;0, VLOOKUP(B31,'Giornata 1'!$B$4:$V$48,19,FALSE),0)+IF(E31&gt;0, VLOOKUP(B31,'Giornata 2'!$B$5:$X$49,21,FALSE),0)+IF(F31&gt;0, VLOOKUP(B31,'Giornata 3'!$B$5:$Z$49,21,FALSE),0)+IF(G31&gt;0, VLOOKUP(B31,'Giornata 4'!$B$5:$AH$49,31,FALSE),0)+IF(H31&gt;0, VLOOKUP(B31,'Giornata 5'!$B$4:$X$48,21,FALSE),0)+IF(I31&gt;0, VLOOKUP(B31,'Giornata 6'!$B$4:$T$48,17,FALSE),0)</f>
        <v>3</v>
      </c>
      <c r="P31" s="13"/>
    </row>
    <row r="32" spans="1:16" ht="13">
      <c r="A32" s="216">
        <f>A31+1</f>
        <v>29</v>
      </c>
      <c r="B32" s="189" t="s">
        <v>39</v>
      </c>
      <c r="C32" s="25" t="str">
        <f>CONCATENATE(LEFT(B32,FIND(" ",B32) + 2),".")</f>
        <v>Stefano Vo.</v>
      </c>
      <c r="D32" s="173">
        <f>VLOOKUP(B32,'Giornata 1'!$B$3:$V$48,21,FALSE)</f>
        <v>21</v>
      </c>
      <c r="E32" s="173">
        <v>0</v>
      </c>
      <c r="F32" s="173">
        <v>0</v>
      </c>
      <c r="G32" s="173">
        <v>0</v>
      </c>
      <c r="H32" s="173">
        <f>VLOOKUP(B32,'Giornata 5'!$B$3:$X$48,19,FALSE)</f>
        <v>0</v>
      </c>
      <c r="I32" s="173" t="str">
        <f>VLOOKUP(B32,'Giornata 6'!$B$3:$T$48,19,FALSE)</f>
        <v xml:space="preserve"> </v>
      </c>
      <c r="J32" s="219">
        <f>SUM(D32:I32)</f>
        <v>21</v>
      </c>
      <c r="K32" s="30">
        <f>+J32-MIN(D32:H32)</f>
        <v>21</v>
      </c>
      <c r="L32" s="30">
        <f t="shared" si="0"/>
        <v>28</v>
      </c>
      <c r="M32" s="220">
        <f>IF(D32&gt;0, VLOOKUP(B32,'Giornata 1'!$B$4:$V$48,19,FALSE),0)+IF(E32&gt;0, VLOOKUP(B32,'Giornata 2'!$B$5:$X$49,21,FALSE),0)+IF(F32&gt;0, VLOOKUP(B32,'Giornata 3'!$B$5:$Z$49,21,FALSE),0)+IF(G32&gt;0, VLOOKUP(B32,'Giornata 4'!$B$5:$AH$49,31,FALSE),0)+IF(H32&gt;0, VLOOKUP(B32,'Giornata 5'!$B$4:$X$48,21,FALSE),0)+IF(I32&gt;0, VLOOKUP(B32,'Giornata 6'!$B$4:$T$48,17,FALSE),0)</f>
        <v>2</v>
      </c>
      <c r="P32" s="13"/>
    </row>
    <row r="33" spans="1:16" ht="13">
      <c r="A33" s="216">
        <f>A32+1</f>
        <v>30</v>
      </c>
      <c r="B33" s="189" t="s">
        <v>41</v>
      </c>
      <c r="C33" s="25" t="str">
        <f>CONCATENATE(LEFT(B33,FIND(" ",B33) + 2),".")</f>
        <v>Jolly 1.</v>
      </c>
      <c r="D33" s="173">
        <v>0</v>
      </c>
      <c r="E33" s="173">
        <f>VLOOKUP(B33,'Giornata 2'!$B$4:$X$49,23,FALSE)</f>
        <v>11</v>
      </c>
      <c r="F33" s="173">
        <v>0</v>
      </c>
      <c r="G33" s="173">
        <v>0</v>
      </c>
      <c r="H33" s="173">
        <f>VLOOKUP(B33,'Giornata 5'!$B$3:$X$48,19,FALSE)</f>
        <v>0</v>
      </c>
      <c r="I33" s="173" t="str">
        <f>VLOOKUP(B33,'Giornata 6'!$B$3:$T$48,19,FALSE)</f>
        <v xml:space="preserve"> </v>
      </c>
      <c r="J33" s="219">
        <f>SUM(D33:I33)</f>
        <v>11</v>
      </c>
      <c r="K33" s="30">
        <f>+J33-MIN(D33:H33)</f>
        <v>11</v>
      </c>
      <c r="L33" s="30">
        <f t="shared" si="0"/>
        <v>30</v>
      </c>
      <c r="M33" s="220">
        <f>IF(D33&gt;0, VLOOKUP(B33,'Giornata 1'!$B$4:$V$48,19,FALSE),0)+IF(E33&gt;0, VLOOKUP(B33,'Giornata 2'!$B$5:$X$49,21,FALSE),0)+IF(F33&gt;0, VLOOKUP(B33,'Giornata 3'!$B$5:$Z$49,21,FALSE),0)+IF(G33&gt;0, VLOOKUP(B33,'Giornata 4'!$B$5:$AH$49,31,FALSE),0)+IF(H33&gt;0, VLOOKUP(B33,'Giornata 5'!$B$4:$X$48,21,FALSE),0)+IF(I33&gt;0, VLOOKUP(B33,'Giornata 6'!$B$4:$T$48,17,FALSE),0)</f>
        <v>2</v>
      </c>
      <c r="P33" s="13"/>
    </row>
    <row r="34" spans="1:16" ht="13">
      <c r="A34" s="216">
        <f>A33+1</f>
        <v>31</v>
      </c>
      <c r="B34" s="189" t="s">
        <v>42</v>
      </c>
      <c r="C34" s="25" t="str">
        <f>CONCATENATE(LEFT(B34,FIND(" ",B34) + 2),".")</f>
        <v>Erminio Se.</v>
      </c>
      <c r="D34" s="173">
        <f>VLOOKUP(B34,'Giornata 1'!$B$3:$V$48,21,FALSE)</f>
        <v>1</v>
      </c>
      <c r="E34" s="173">
        <v>0</v>
      </c>
      <c r="F34" s="173">
        <v>0</v>
      </c>
      <c r="G34" s="173">
        <f>VLOOKUP(B34,'Giornata 4'!$B$4:$AH$49, 33, FALSE)</f>
        <v>10</v>
      </c>
      <c r="H34" s="173">
        <f>VLOOKUP(B34,'Giornata 5'!$B$3:$X$48,19,FALSE)</f>
        <v>0</v>
      </c>
      <c r="I34" s="173" t="str">
        <f>VLOOKUP(B34,'Giornata 6'!$B$3:$T$48,19,FALSE)</f>
        <v xml:space="preserve"> </v>
      </c>
      <c r="J34" s="219">
        <f>SUM(D34:I34)</f>
        <v>11</v>
      </c>
      <c r="K34" s="30">
        <f>+J34-MIN(D34:H34)</f>
        <v>11</v>
      </c>
      <c r="L34" s="30">
        <f t="shared" si="0"/>
        <v>30</v>
      </c>
      <c r="M34" s="220">
        <f>IF(D34&gt;0, VLOOKUP(B34,'Giornata 1'!$B$4:$V$48,19,FALSE),0)+IF(E34&gt;0, VLOOKUP(B34,'Giornata 2'!$B$5:$X$49,21,FALSE),0)+IF(F34&gt;0, VLOOKUP(B34,'Giornata 3'!$B$5:$Z$49,21,FALSE),0)+IF(G34&gt;0, VLOOKUP(B34,'Giornata 4'!$B$5:$AH$49,31,FALSE),0)+IF(H34&gt;0, VLOOKUP(B34,'Giornata 5'!$B$4:$X$48,21,FALSE),0)+IF(I34&gt;0, VLOOKUP(B34,'Giornata 6'!$B$4:$T$48,17,FALSE),0)</f>
        <v>0</v>
      </c>
      <c r="P34" s="13"/>
    </row>
    <row r="35" spans="1:16" ht="13">
      <c r="A35" s="216">
        <f>A34+1</f>
        <v>32</v>
      </c>
      <c r="B35" s="189" t="s">
        <v>43</v>
      </c>
      <c r="C35" s="25" t="str">
        <f>CONCATENATE(LEFT(B35,FIND(" ",B35) + 2),".")</f>
        <v>Barbara Vo.</v>
      </c>
      <c r="D35" s="173">
        <v>0</v>
      </c>
      <c r="E35" s="173">
        <f>VLOOKUP(B35,'Giornata 2'!$B$4:$X$49,23,FALSE)</f>
        <v>3</v>
      </c>
      <c r="F35" s="173">
        <f>VLOOKUP(B35,'Giornata 3'!$B$4:$Z$49,23,FALSE)</f>
        <v>7</v>
      </c>
      <c r="G35" s="173">
        <v>0</v>
      </c>
      <c r="H35" s="173">
        <f>VLOOKUP(B35,'Giornata 5'!$B$3:$X$48,19,FALSE)</f>
        <v>0</v>
      </c>
      <c r="I35" s="173" t="str">
        <f>VLOOKUP(B35,'Giornata 6'!$B$3:$T$48,19,FALSE)</f>
        <v xml:space="preserve"> </v>
      </c>
      <c r="J35" s="219">
        <f>SUM(D35:I35)</f>
        <v>10</v>
      </c>
      <c r="K35" s="30">
        <f>+J35-MIN(D35:H35)</f>
        <v>10</v>
      </c>
      <c r="L35" s="30">
        <f t="shared" si="0"/>
        <v>32</v>
      </c>
      <c r="M35" s="220">
        <f>IF(D35&gt;0, VLOOKUP(B35,'Giornata 1'!$B$4:$V$48,19,FALSE),0)+IF(E35&gt;0, VLOOKUP(B35,'Giornata 2'!$B$5:$X$49,21,FALSE),0)+IF(F35&gt;0, VLOOKUP(B35,'Giornata 3'!$B$5:$Z$49,21,FALSE),0)+IF(G35&gt;0, VLOOKUP(B35,'Giornata 4'!$B$5:$AH$49,31,FALSE),0)+IF(H35&gt;0, VLOOKUP(B35,'Giornata 5'!$B$4:$X$48,21,FALSE),0)+IF(I35&gt;0, VLOOKUP(B35,'Giornata 6'!$B$4:$T$48,17,FALSE),0)</f>
        <v>0</v>
      </c>
      <c r="P35" s="13"/>
    </row>
    <row r="36" spans="1:16" ht="13">
      <c r="A36" s="216">
        <f>A35+1</f>
        <v>33</v>
      </c>
      <c r="B36" s="189" t="s">
        <v>44</v>
      </c>
      <c r="C36" s="25" t="str">
        <f>CONCATENATE(LEFT(B36,FIND(" ",B36) + 2),".")</f>
        <v>Marco Ta.</v>
      </c>
      <c r="D36" s="173">
        <v>0</v>
      </c>
      <c r="E36" s="173">
        <f>VLOOKUP(B36,'Giornata 2'!$B$4:$X$49,23,FALSE)</f>
        <v>9</v>
      </c>
      <c r="F36" s="173">
        <v>0</v>
      </c>
      <c r="G36" s="173">
        <v>0</v>
      </c>
      <c r="H36" s="173">
        <f>VLOOKUP(B36,'Giornata 5'!$B$3:$X$48,19,FALSE)</f>
        <v>0</v>
      </c>
      <c r="I36" s="173" t="str">
        <f>VLOOKUP(B36,'Giornata 6'!$B$3:$T$48,19,FALSE)</f>
        <v xml:space="preserve"> </v>
      </c>
      <c r="J36" s="219">
        <f>SUM(D36:I36)</f>
        <v>9</v>
      </c>
      <c r="K36" s="30">
        <f>+J36-MIN(D36:H36)</f>
        <v>9</v>
      </c>
      <c r="L36" s="30">
        <f t="shared" si="0"/>
        <v>33</v>
      </c>
      <c r="M36" s="220">
        <f>IF(D36&gt;0, VLOOKUP(B36,'Giornata 1'!$B$4:$V$48,19,FALSE),0)+IF(E36&gt;0, VLOOKUP(B36,'Giornata 2'!$B$5:$X$49,21,FALSE),0)+IF(F36&gt;0, VLOOKUP(B36,'Giornata 3'!$B$5:$Z$49,21,FALSE),0)+IF(G36&gt;0, VLOOKUP(B36,'Giornata 4'!$B$5:$AH$49,31,FALSE),0)+IF(H36&gt;0, VLOOKUP(B36,'Giornata 5'!$B$4:$X$48,21,FALSE),0)+IF(I36&gt;0, VLOOKUP(B36,'Giornata 6'!$B$4:$T$48,17,FALSE),0)</f>
        <v>1</v>
      </c>
      <c r="P36" s="13"/>
    </row>
    <row r="37" spans="1:16" ht="13">
      <c r="A37" s="216">
        <f>A36+1</f>
        <v>34</v>
      </c>
      <c r="B37" s="189" t="s">
        <v>45</v>
      </c>
      <c r="C37" s="25" t="str">
        <f>CONCATENATE(LEFT(B37,FIND(" ",B37) + 2),".")</f>
        <v>Maurizio Vi.</v>
      </c>
      <c r="D37" s="173">
        <f>VLOOKUP(B37,'Giornata 1'!$B$3:$V$48,21,FALSE)</f>
        <v>8</v>
      </c>
      <c r="E37" s="173">
        <v>0</v>
      </c>
      <c r="F37" s="173">
        <f>VLOOKUP(B37,'Giornata 3'!$B$4:$Z$49,23,FALSE)</f>
        <v>1</v>
      </c>
      <c r="G37" s="173">
        <v>0</v>
      </c>
      <c r="H37" s="173">
        <f>VLOOKUP(B37,'Giornata 5'!$B$3:$X$48,19,FALSE)</f>
        <v>0</v>
      </c>
      <c r="I37" s="173" t="str">
        <f>VLOOKUP(B37,'Giornata 6'!$B$3:$T$48,19,FALSE)</f>
        <v xml:space="preserve"> </v>
      </c>
      <c r="J37" s="219">
        <f>SUM(D37:I37)</f>
        <v>9</v>
      </c>
      <c r="K37" s="30">
        <f>+J37-MIN(D37:H37)</f>
        <v>9</v>
      </c>
      <c r="L37" s="30">
        <f t="shared" si="0"/>
        <v>33</v>
      </c>
      <c r="M37" s="220">
        <f>IF(D37&gt;0, VLOOKUP(B37,'Giornata 1'!$B$4:$V$48,19,FALSE),0)+IF(E37&gt;0, VLOOKUP(B37,'Giornata 2'!$B$5:$X$49,21,FALSE),0)+IF(F37&gt;0, VLOOKUP(B37,'Giornata 3'!$B$5:$Z$49,21,FALSE),0)+IF(G37&gt;0, VLOOKUP(B37,'Giornata 4'!$B$5:$AH$49,31,FALSE),0)+IF(H37&gt;0, VLOOKUP(B37,'Giornata 5'!$B$4:$X$48,21,FALSE),0)+IF(I37&gt;0, VLOOKUP(B37,'Giornata 6'!$B$4:$T$48,17,FALSE),0)</f>
        <v>0</v>
      </c>
      <c r="P37" s="13"/>
    </row>
    <row r="38" spans="1:16" ht="13">
      <c r="A38" s="216">
        <f>A37+1</f>
        <v>35</v>
      </c>
      <c r="B38" s="189" t="s">
        <v>46</v>
      </c>
      <c r="C38" s="25" t="str">
        <f>CONCATENATE(LEFT(B38,FIND(" ",B38) + 2),".")</f>
        <v>Laura Di.</v>
      </c>
      <c r="D38" s="173">
        <v>0</v>
      </c>
      <c r="E38" s="173">
        <v>0</v>
      </c>
      <c r="F38" s="173">
        <f>VLOOKUP(B38,'Giornata 3'!$B$4:$Z$49,23,FALSE)</f>
        <v>8</v>
      </c>
      <c r="G38" s="173">
        <v>0</v>
      </c>
      <c r="H38" s="173">
        <f>VLOOKUP(B38,'Giornata 5'!$B$3:$X$48,19,FALSE)</f>
        <v>0</v>
      </c>
      <c r="I38" s="173" t="str">
        <f>VLOOKUP(B38,'Giornata 6'!$B$3:$T$48,19,FALSE)</f>
        <v xml:space="preserve"> </v>
      </c>
      <c r="J38" s="219">
        <f>SUM(D38:I38)</f>
        <v>8</v>
      </c>
      <c r="K38" s="30">
        <f>+J38-MIN(D38:H38)</f>
        <v>8</v>
      </c>
      <c r="L38" s="30">
        <f t="shared" si="0"/>
        <v>35</v>
      </c>
      <c r="M38" s="220">
        <f>IF(D38&gt;0, VLOOKUP(B38,'Giornata 1'!$B$4:$V$48,19,FALSE),0)+IF(E38&gt;0, VLOOKUP(B38,'Giornata 2'!$B$5:$X$49,21,FALSE),0)+IF(F38&gt;0, VLOOKUP(B38,'Giornata 3'!$B$5:$Z$49,21,FALSE),0)+IF(G38&gt;0, VLOOKUP(B38,'Giornata 4'!$B$5:$AH$49,31,FALSE),0)+IF(H38&gt;0, VLOOKUP(B38,'Giornata 5'!$B$4:$X$48,21,FALSE),0)+IF(I38&gt;0, VLOOKUP(B38,'Giornata 6'!$B$4:$T$48,17,FALSE),0)</f>
        <v>0</v>
      </c>
      <c r="P38" s="13"/>
    </row>
    <row r="39" spans="1:16" ht="13">
      <c r="A39" s="216">
        <f>A38+1</f>
        <v>36</v>
      </c>
      <c r="B39" s="193" t="s">
        <v>47</v>
      </c>
      <c r="C39" s="25" t="str">
        <f>CONCATENATE(LEFT(B39,FIND(" ",B39) + 2),".")</f>
        <v>Stefano Ti.</v>
      </c>
      <c r="D39" s="173">
        <v>0</v>
      </c>
      <c r="E39" s="173">
        <v>0</v>
      </c>
      <c r="F39" s="173">
        <f>VLOOKUP(B39,'Giornata 3'!$B$4:$Z$49,23,FALSE)</f>
        <v>3</v>
      </c>
      <c r="G39" s="173">
        <f>VLOOKUP(B39,'Giornata 4'!$B$4:$AH$49, 33, FALSE)</f>
        <v>4</v>
      </c>
      <c r="H39" s="173">
        <f>VLOOKUP(B39,'Giornata 5'!$B$3:$X$48,19,FALSE)</f>
        <v>-3</v>
      </c>
      <c r="I39" s="173" t="str">
        <f>VLOOKUP(B39,'Giornata 6'!$B$3:$T$48,19,FALSE)</f>
        <v xml:space="preserve"> </v>
      </c>
      <c r="J39" s="219">
        <f>SUM(D39:I39)</f>
        <v>4</v>
      </c>
      <c r="K39" s="30">
        <f>+J39-MIN(D39:H39)</f>
        <v>7</v>
      </c>
      <c r="L39" s="30">
        <f t="shared" si="0"/>
        <v>36</v>
      </c>
      <c r="M39" s="220">
        <f>IF(D39&gt;0, VLOOKUP(B39,'Giornata 1'!$B$4:$V$48,19,FALSE),0)+IF(E39&gt;0, VLOOKUP(B39,'Giornata 2'!$B$5:$X$49,21,FALSE),0)+IF(F39&gt;0, VLOOKUP(B39,'Giornata 3'!$B$5:$Z$49,21,FALSE),0)+IF(G39&gt;0, VLOOKUP(B39,'Giornata 4'!$B$5:$AH$49,31,FALSE),0)+IF(H39&gt;0, VLOOKUP(B39,'Giornata 5'!$B$4:$X$48,21,FALSE),0)+IF(I39&gt;0, VLOOKUP(B39,'Giornata 6'!$B$4:$T$48,17,FALSE),0)</f>
        <v>0</v>
      </c>
      <c r="P39" s="13"/>
    </row>
    <row r="40" spans="1:16" ht="13">
      <c r="A40" s="217">
        <f>A39+1</f>
        <v>37</v>
      </c>
      <c r="B40" s="189" t="s">
        <v>48</v>
      </c>
      <c r="C40" s="25" t="str">
        <f>CONCATENATE(LEFT(B40,FIND(" ",B40) + 2),".")</f>
        <v>Michele Ba.</v>
      </c>
      <c r="D40" s="173">
        <v>0</v>
      </c>
      <c r="E40" s="173">
        <v>0</v>
      </c>
      <c r="F40" s="173">
        <f>VLOOKUP(B40,'Giornata 3'!$B$4:$Z$49,23,FALSE)</f>
        <v>5</v>
      </c>
      <c r="G40" s="173">
        <v>0</v>
      </c>
      <c r="H40" s="173">
        <f>VLOOKUP(B40,'Giornata 5'!$B$3:$X$48,19,FALSE)</f>
        <v>0</v>
      </c>
      <c r="I40" s="173" t="str">
        <f>VLOOKUP(B40,'Giornata 6'!$B$3:$T$48,19,FALSE)</f>
        <v xml:space="preserve"> </v>
      </c>
      <c r="J40" s="219">
        <f>SUM(D40:I40)</f>
        <v>5</v>
      </c>
      <c r="K40" s="30">
        <f>+J40-MIN(D40:H40)</f>
        <v>5</v>
      </c>
      <c r="L40" s="30">
        <f t="shared" si="0"/>
        <v>37</v>
      </c>
      <c r="M40" s="220">
        <f>IF(D40&gt;0, VLOOKUP(B40,'Giornata 1'!$B$4:$V$48,19,FALSE),0)+IF(E40&gt;0, VLOOKUP(B40,'Giornata 2'!$B$5:$X$49,21,FALSE),0)+IF(F40&gt;0, VLOOKUP(B40,'Giornata 3'!$B$5:$Z$49,21,FALSE),0)+IF(G40&gt;0, VLOOKUP(B40,'Giornata 4'!$B$5:$AH$49,31,FALSE),0)+IF(H40&gt;0, VLOOKUP(B40,'Giornata 5'!$B$4:$X$48,21,FALSE),0)+IF(I40&gt;0, VLOOKUP(B40,'Giornata 6'!$B$4:$T$48,17,FALSE),0)</f>
        <v>0</v>
      </c>
      <c r="P40" s="13"/>
    </row>
    <row r="41" spans="1:16" ht="13">
      <c r="A41" s="192">
        <f>A40+1</f>
        <v>38</v>
      </c>
      <c r="B41" s="218" t="s">
        <v>49</v>
      </c>
      <c r="C41" s="25" t="str">
        <f>CONCATENATE(LEFT(B41,FIND(" ",B41) + 2),".")</f>
        <v>Ivan Ma.</v>
      </c>
      <c r="D41" s="173">
        <v>0</v>
      </c>
      <c r="E41" s="173">
        <v>0</v>
      </c>
      <c r="F41" s="173">
        <f>VLOOKUP(B41,'Giornata 3'!$B$4:$Z$49,23,FALSE)</f>
        <v>2</v>
      </c>
      <c r="G41" s="173">
        <f>VLOOKUP(B41,'Giornata 4'!$B$4:$AH$49, 33, FALSE)</f>
        <v>2</v>
      </c>
      <c r="H41" s="173">
        <f>VLOOKUP(B41,'Giornata 5'!$B$3:$X$48,19,FALSE)</f>
        <v>0</v>
      </c>
      <c r="I41" s="173" t="str">
        <f>VLOOKUP(B41,'Giornata 6'!$B$3:$T$48,19,FALSE)</f>
        <v xml:space="preserve"> </v>
      </c>
      <c r="J41" s="219">
        <f>SUM(D41:I41)</f>
        <v>4</v>
      </c>
      <c r="K41" s="30">
        <f>+J41-MIN(D41:H41)</f>
        <v>4</v>
      </c>
      <c r="L41" s="30">
        <f t="shared" si="0"/>
        <v>38</v>
      </c>
      <c r="M41" s="220">
        <f>IF(D41&gt;0, VLOOKUP(B41,'Giornata 1'!$B$4:$V$48,19,FALSE),0)+IF(E41&gt;0, VLOOKUP(B41,'Giornata 2'!$B$5:$X$49,21,FALSE),0)+IF(F41&gt;0, VLOOKUP(B41,'Giornata 3'!$B$5:$Z$49,21,FALSE),0)+IF(G41&gt;0, VLOOKUP(B41,'Giornata 4'!$B$5:$AH$49,31,FALSE),0)+IF(H41&gt;0, VLOOKUP(B41,'Giornata 5'!$B$4:$X$48,21,FALSE),0)+IF(I41&gt;0, VLOOKUP(B41,'Giornata 6'!$B$4:$T$48,17,FALSE),0)</f>
        <v>0</v>
      </c>
      <c r="P41" s="13"/>
    </row>
    <row r="42" spans="1:16" ht="13">
      <c r="A42" s="192">
        <f>A41+1</f>
        <v>39</v>
      </c>
      <c r="B42" s="190" t="s">
        <v>54</v>
      </c>
      <c r="C42" s="25" t="str">
        <f>CONCATENATE(LEFT(B42,FIND(" ",B42) + 2),".")</f>
        <v>Daniele Pa.</v>
      </c>
      <c r="D42" s="173">
        <v>0</v>
      </c>
      <c r="E42" s="173">
        <v>0</v>
      </c>
      <c r="F42" s="173">
        <v>0</v>
      </c>
      <c r="G42" s="173">
        <f>VLOOKUP(B42, 'Giornata 4'!$B$4:$AH$49, 31, FALSE)</f>
        <v>0</v>
      </c>
      <c r="H42" s="173">
        <f>VLOOKUP(B42,'Giornata 5'!$B$3:$X$48,19,FALSE)</f>
        <v>0</v>
      </c>
      <c r="I42" s="173" t="str">
        <f>VLOOKUP(B42,'Giornata 6'!$B$3:$T$48,19,FALSE)</f>
        <v xml:space="preserve"> </v>
      </c>
      <c r="J42" s="219">
        <f>SUM(D42:I42)</f>
        <v>0</v>
      </c>
      <c r="K42" s="30">
        <f>+J42-MIN(D42:H42)</f>
        <v>0</v>
      </c>
      <c r="L42" s="30">
        <f t="shared" si="0"/>
        <v>39</v>
      </c>
      <c r="M42" s="220">
        <f>IF(D42&gt;0, VLOOKUP(B42,'Giornata 1'!$B$4:$V$48,19,FALSE),0)+IF(E42&gt;0, VLOOKUP(B42,'Giornata 2'!$B$5:$X$49,21,FALSE),0)+IF(F42&gt;0, VLOOKUP(B42,'Giornata 3'!$B$5:$Z$49,21,FALSE),0)+IF(G42&gt;0, VLOOKUP(B42,'Giornata 4'!$B$5:$AH$49,31,FALSE),0)+IF(H42&gt;0, VLOOKUP(B42,'Giornata 5'!$B$4:$X$48,21,FALSE),0)+IF(I42&gt;0, VLOOKUP(B42,'Giornata 6'!$B$4:$T$48,17,FALSE),0)</f>
        <v>0</v>
      </c>
      <c r="P42" s="13"/>
    </row>
    <row r="43" spans="1:16" ht="13">
      <c r="A43" s="192">
        <f>A42+1</f>
        <v>40</v>
      </c>
      <c r="B43" s="190" t="s">
        <v>55</v>
      </c>
      <c r="C43" s="25" t="str">
        <f>CONCATENATE(LEFT(B43,FIND(" ",B43) + 2),".")</f>
        <v>Jolly 2.</v>
      </c>
      <c r="D43" s="173">
        <v>0</v>
      </c>
      <c r="E43" s="173">
        <v>0</v>
      </c>
      <c r="F43" s="173">
        <v>0</v>
      </c>
      <c r="G43" s="173">
        <f>VLOOKUP(B43, 'Giornata 4'!$B$4:$AH$49, 31, FALSE)</f>
        <v>0</v>
      </c>
      <c r="H43" s="173">
        <f>VLOOKUP(B43,'Giornata 5'!$B$3:$X$48,19,FALSE)</f>
        <v>0</v>
      </c>
      <c r="I43" s="173" t="str">
        <f>VLOOKUP(B43,'Giornata 6'!$B$3:$T$48,19,FALSE)</f>
        <v xml:space="preserve"> </v>
      </c>
      <c r="J43" s="219">
        <f>SUM(D43:I43)</f>
        <v>0</v>
      </c>
      <c r="K43" s="30">
        <f>+J43-MIN(D43:H43)</f>
        <v>0</v>
      </c>
      <c r="L43" s="30">
        <f t="shared" si="0"/>
        <v>39</v>
      </c>
      <c r="M43" s="220">
        <f>IF(D43&gt;0, VLOOKUP(B43,'Giornata 1'!$B$4:$V$48,19,FALSE),0)+IF(E43&gt;0, VLOOKUP(B43,'Giornata 2'!$B$5:$X$49,21,FALSE),0)+IF(F43&gt;0, VLOOKUP(B43,'Giornata 3'!$B$5:$Z$49,21,FALSE),0)+IF(G43&gt;0, VLOOKUP(B43,'Giornata 4'!$B$5:$AH$49,31,FALSE),0)+IF(H43&gt;0, VLOOKUP(B43,'Giornata 5'!$B$4:$X$48,21,FALSE),0)+IF(I43&gt;0, VLOOKUP(B43,'Giornata 6'!$B$4:$T$48,17,FALSE),0)</f>
        <v>0</v>
      </c>
      <c r="P43" s="13"/>
    </row>
    <row r="44" spans="1:16" ht="13">
      <c r="A44" s="192">
        <f>A43+1</f>
        <v>41</v>
      </c>
      <c r="B44" s="190" t="s">
        <v>56</v>
      </c>
      <c r="C44" s="25" t="str">
        <f>CONCATENATE(LEFT(B44,FIND(" ",B44) + 2),".")</f>
        <v>Raffaella Ro.</v>
      </c>
      <c r="D44" s="173">
        <v>0</v>
      </c>
      <c r="E44" s="173">
        <v>0</v>
      </c>
      <c r="F44" s="173">
        <v>0</v>
      </c>
      <c r="G44" s="173">
        <f>VLOOKUP(B44, 'Giornata 4'!$B$4:$AH$49, 31, FALSE)</f>
        <v>0</v>
      </c>
      <c r="H44" s="173">
        <f>VLOOKUP(B44,'Giornata 5'!$B$3:$X$48,19,FALSE)</f>
        <v>0</v>
      </c>
      <c r="I44" s="173" t="str">
        <f>VLOOKUP(B44,'Giornata 6'!$B$3:$T$48,19,FALSE)</f>
        <v xml:space="preserve"> </v>
      </c>
      <c r="J44" s="219">
        <f>SUM(D44:I44)</f>
        <v>0</v>
      </c>
      <c r="K44" s="30">
        <f>+J44-MIN(D44:H44)</f>
        <v>0</v>
      </c>
      <c r="L44" s="30">
        <f t="shared" si="0"/>
        <v>39</v>
      </c>
      <c r="M44" s="220">
        <f>IF(D44&gt;0, VLOOKUP(B44,'Giornata 1'!$B$4:$V$48,19,FALSE),0)+IF(E44&gt;0, VLOOKUP(B44,'Giornata 2'!$B$5:$X$49,21,FALSE),0)+IF(F44&gt;0, VLOOKUP(B44,'Giornata 3'!$B$5:$Z$49,21,FALSE),0)+IF(G44&gt;0, VLOOKUP(B44,'Giornata 4'!$B$5:$AH$49,31,FALSE),0)+IF(H44&gt;0, VLOOKUP(B44,'Giornata 5'!$B$4:$X$48,21,FALSE),0)+IF(I44&gt;0, VLOOKUP(B44,'Giornata 6'!$B$4:$T$48,17,FALSE),0)</f>
        <v>0</v>
      </c>
      <c r="P44" s="13"/>
    </row>
    <row r="45" spans="1:16" ht="13">
      <c r="A45" s="192">
        <f>A44+1</f>
        <v>42</v>
      </c>
      <c r="B45" s="190" t="s">
        <v>50</v>
      </c>
      <c r="C45" s="25" t="str">
        <f>CONCATENATE(LEFT(B45,FIND(" ",B45) + 2),".")</f>
        <v>Alessandrro Co.</v>
      </c>
      <c r="D45" s="173">
        <v>0</v>
      </c>
      <c r="E45" s="173">
        <v>0</v>
      </c>
      <c r="F45" s="173">
        <f>VLOOKUP(B45,'Giornata 3'!$B$4:$Z$49,21,FALSE)</f>
        <v>0</v>
      </c>
      <c r="G45" s="173">
        <f>VLOOKUP(B45, 'Giornata 4'!$B$4:$AH$49, 31, FALSE)</f>
        <v>0</v>
      </c>
      <c r="H45" s="173">
        <f>VLOOKUP(B45,'Giornata 5'!$B$3:$X$48,19,FALSE)</f>
        <v>0</v>
      </c>
      <c r="I45" s="173" t="str">
        <f>VLOOKUP(B45,'Giornata 6'!$B$3:$T$48,19,FALSE)</f>
        <v xml:space="preserve"> </v>
      </c>
      <c r="J45" s="219">
        <f>SUM(D45:I45)</f>
        <v>0</v>
      </c>
      <c r="K45" s="30">
        <f>+J45-MIN(D45:H45)</f>
        <v>0</v>
      </c>
      <c r="L45" s="30">
        <f t="shared" si="0"/>
        <v>39</v>
      </c>
      <c r="M45" s="220">
        <f>IF(D45&gt;0, VLOOKUP(B45,'Giornata 1'!$B$4:$V$48,19,FALSE),0)+IF(E45&gt;0, VLOOKUP(B45,'Giornata 2'!$B$5:$X$49,21,FALSE),0)+IF(F45&gt;0, VLOOKUP(B45,'Giornata 3'!$B$5:$Z$49,21,FALSE),0)+IF(G45&gt;0, VLOOKUP(B45,'Giornata 4'!$B$5:$AH$49,31,FALSE),0)+IF(H45&gt;0, VLOOKUP(B45,'Giornata 5'!$B$4:$X$48,21,FALSE),0)+IF(I45&gt;0, VLOOKUP(B45,'Giornata 6'!$B$4:$T$48,17,FALSE),0)</f>
        <v>0</v>
      </c>
      <c r="P45" s="13"/>
    </row>
    <row r="46" spans="1:16" ht="13">
      <c r="A46" s="192">
        <f>A45+1</f>
        <v>43</v>
      </c>
      <c r="B46" s="190" t="s">
        <v>51</v>
      </c>
      <c r="C46" s="25" t="str">
        <f>CONCATENATE(LEFT(B46,FIND(" ",B46) + 2),".")</f>
        <v>Andrea Pr.</v>
      </c>
      <c r="D46" s="173">
        <v>0</v>
      </c>
      <c r="E46" s="173">
        <v>0</v>
      </c>
      <c r="F46" s="173">
        <f>VLOOKUP(B46,'Giornata 3'!$B$4:$Z$49,21,FALSE)</f>
        <v>0</v>
      </c>
      <c r="G46" s="173">
        <f>VLOOKUP(B46, 'Giornata 4'!$B$4:$AH$49, 31, FALSE)</f>
        <v>0</v>
      </c>
      <c r="H46" s="173">
        <f>VLOOKUP(B46,'Giornata 5'!$B$3:$X$48,19,FALSE)</f>
        <v>0</v>
      </c>
      <c r="I46" s="173" t="str">
        <f>VLOOKUP(B46,'Giornata 6'!$B$3:$T$48,19,FALSE)</f>
        <v xml:space="preserve"> </v>
      </c>
      <c r="J46" s="219">
        <f>SUM(D46:I46)</f>
        <v>0</v>
      </c>
      <c r="K46" s="30">
        <f>+J46-MIN(D46:H46)</f>
        <v>0</v>
      </c>
      <c r="L46" s="30">
        <f t="shared" si="0"/>
        <v>39</v>
      </c>
      <c r="M46" s="220">
        <f>IF(D46&gt;0, VLOOKUP(B46,'Giornata 1'!$B$4:$V$48,19,FALSE),0)+IF(E46&gt;0, VLOOKUP(B46,'Giornata 2'!$B$5:$X$49,21,FALSE),0)+IF(F46&gt;0, VLOOKUP(B46,'Giornata 3'!$B$5:$Z$49,21,FALSE),0)+IF(G46&gt;0, VLOOKUP(B46,'Giornata 4'!$B$5:$AH$49,31,FALSE),0)+IF(H46&gt;0, VLOOKUP(B46,'Giornata 5'!$B$4:$X$48,21,FALSE),0)+IF(I46&gt;0, VLOOKUP(B46,'Giornata 6'!$B$4:$T$48,17,FALSE),0)</f>
        <v>0</v>
      </c>
      <c r="P46" s="13"/>
    </row>
    <row r="47" spans="1:16" ht="13">
      <c r="A47" s="192">
        <f>A46+1</f>
        <v>44</v>
      </c>
      <c r="B47" s="190" t="s">
        <v>52</v>
      </c>
      <c r="C47" s="25" t="str">
        <f>CONCATENATE(LEFT(B47,FIND(" ",B47) + 2),".")</f>
        <v>Bruno Pa.</v>
      </c>
      <c r="D47" s="173">
        <v>0</v>
      </c>
      <c r="E47" s="173">
        <v>0</v>
      </c>
      <c r="F47" s="173">
        <f>VLOOKUP(B47,'Giornata 3'!$B$4:$Z$49,21,FALSE)</f>
        <v>0</v>
      </c>
      <c r="G47" s="173">
        <f>VLOOKUP(B47, 'Giornata 4'!$B$4:$AH$49, 31, FALSE)</f>
        <v>0</v>
      </c>
      <c r="H47" s="173">
        <f>VLOOKUP(B47,'Giornata 5'!$B$3:$X$48,19,FALSE)</f>
        <v>0</v>
      </c>
      <c r="I47" s="173" t="str">
        <f>VLOOKUP(B47,'Giornata 6'!$B$3:$T$48,19,FALSE)</f>
        <v xml:space="preserve"> </v>
      </c>
      <c r="J47" s="219">
        <f>SUM(D47:I47)</f>
        <v>0</v>
      </c>
      <c r="K47" s="30">
        <f>+J47-MIN(D47:H47)</f>
        <v>0</v>
      </c>
      <c r="L47" s="30">
        <f t="shared" si="0"/>
        <v>39</v>
      </c>
      <c r="M47" s="220">
        <f>IF(D47&gt;0, VLOOKUP(B47,'Giornata 1'!$B$4:$V$48,19,FALSE),0)+IF(E47&gt;0, VLOOKUP(B47,'Giornata 2'!$B$5:$X$49,21,FALSE),0)+IF(F47&gt;0, VLOOKUP(B47,'Giornata 3'!$B$5:$Z$49,21,FALSE),0)+IF(G47&gt;0, VLOOKUP(B47,'Giornata 4'!$B$5:$AH$49,31,FALSE),0)+IF(H47&gt;0, VLOOKUP(B47,'Giornata 5'!$B$4:$X$48,21,FALSE),0)+IF(I47&gt;0, VLOOKUP(B47,'Giornata 6'!$B$4:$T$48,17,FALSE),0)</f>
        <v>0</v>
      </c>
      <c r="P47" s="13"/>
    </row>
    <row r="48" spans="1:16" ht="13">
      <c r="A48" s="221">
        <f>A47+1</f>
        <v>45</v>
      </c>
      <c r="B48" s="222" t="s">
        <v>53</v>
      </c>
      <c r="C48" s="194" t="str">
        <f>CONCATENATE(LEFT(B48,FIND(" ",B48) + 2),".")</f>
        <v>Claudio Ma.</v>
      </c>
      <c r="D48" s="223">
        <v>0</v>
      </c>
      <c r="E48" s="223">
        <v>0</v>
      </c>
      <c r="F48" s="223">
        <f>VLOOKUP(B48,'Giornata 3'!$B$4:$Z$49,21,FALSE)</f>
        <v>0</v>
      </c>
      <c r="G48" s="173">
        <f>VLOOKUP(B48, 'Giornata 4'!$B$4:$AH$49, 31, FALSE)</f>
        <v>0</v>
      </c>
      <c r="H48" s="223">
        <f>VLOOKUP(B48,'Giornata 5'!$B$3:$X$48,19,FALSE)</f>
        <v>0</v>
      </c>
      <c r="I48" s="223" t="str">
        <f>VLOOKUP(B48,'Giornata 6'!$B$3:$T$48,19,FALSE)</f>
        <v xml:space="preserve"> </v>
      </c>
      <c r="J48" s="224">
        <f>SUM(D48:I48)</f>
        <v>0</v>
      </c>
      <c r="K48" s="30">
        <f>+J48-MIN(D48:H48)</f>
        <v>0</v>
      </c>
      <c r="L48" s="29">
        <f t="shared" si="0"/>
        <v>39</v>
      </c>
      <c r="M48" s="220">
        <f>IF(D48&gt;0, VLOOKUP(B48,'Giornata 1'!$B$4:$V$48,19,FALSE),0)+IF(E48&gt;0, VLOOKUP(B48,'Giornata 2'!$B$5:$X$49,21,FALSE),0)+IF(F48&gt;0, VLOOKUP(B48,'Giornata 3'!$B$5:$Z$49,21,FALSE),0)+IF(G48&gt;0, VLOOKUP(B48,'Giornata 4'!$B$5:$AH$49,31,FALSE),0)+IF(H48&gt;0, VLOOKUP(B48,'Giornata 5'!$B$4:$X$48,21,FALSE),0)+IF(I48&gt;0, VLOOKUP(B48,'Giornata 6'!$B$4:$T$48,17,FALSE),0)</f>
        <v>0</v>
      </c>
      <c r="P48" s="13"/>
    </row>
    <row r="49" spans="1:13" ht="13">
      <c r="A49" s="14"/>
      <c r="B49" s="14"/>
      <c r="C49" s="21" t="s">
        <v>57</v>
      </c>
      <c r="D49" s="22"/>
      <c r="E49" s="22"/>
      <c r="F49" s="22"/>
      <c r="G49" s="22"/>
      <c r="H49" s="22"/>
      <c r="I49" s="22"/>
      <c r="J49" s="23"/>
      <c r="K49" s="30"/>
      <c r="L49" s="23"/>
      <c r="M49" s="24"/>
    </row>
  </sheetData>
  <sortState xmlns:xlrd2="http://schemas.microsoft.com/office/spreadsheetml/2017/richdata2" ref="A3:M49">
    <sortCondition descending="1" ref="K4:K49"/>
  </sortState>
  <mergeCells count="1">
    <mergeCell ref="B2:M2"/>
  </mergeCells>
  <printOptions horizontalCentered="1" gridLines="1"/>
  <pageMargins left="0.25" right="0.25" top="0.11811023622047244" bottom="0.19685039370078738" header="0" footer="0"/>
  <pageSetup paperSize="8" scale="165" pageOrder="overThenDown" orientation="portrait" cellComments="atEnd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>
    <outlinePr summaryBelow="0" summaryRight="0"/>
  </sheetPr>
  <dimension ref="A1:AL49"/>
  <sheetViews>
    <sheetView workbookViewId="0">
      <selection activeCell="T25" sqref="T25"/>
    </sheetView>
  </sheetViews>
  <sheetFormatPr baseColWidth="10" defaultColWidth="12.6640625" defaultRowHeight="15.75" customHeight="1"/>
  <cols>
    <col min="1" max="1" width="6.5" bestFit="1" customWidth="1"/>
    <col min="2" max="2" width="17.83203125" bestFit="1" customWidth="1"/>
    <col min="3" max="3" width="14.33203125" bestFit="1" customWidth="1"/>
    <col min="4" max="4" width="11.33203125" bestFit="1" customWidth="1"/>
    <col min="5" max="5" width="10.6640625" bestFit="1" customWidth="1"/>
    <col min="6" max="6" width="10.33203125" bestFit="1" customWidth="1"/>
    <col min="7" max="7" width="9.5" bestFit="1" customWidth="1"/>
    <col min="8" max="8" width="10.1640625" bestFit="1" customWidth="1"/>
    <col min="9" max="9" width="11.5" bestFit="1" customWidth="1"/>
    <col min="10" max="11" width="9.83203125" bestFit="1" customWidth="1"/>
    <col min="12" max="12" width="10.6640625" bestFit="1" customWidth="1"/>
    <col min="13" max="13" width="10.33203125" bestFit="1" customWidth="1"/>
    <col min="14" max="14" width="9.5" bestFit="1" customWidth="1"/>
    <col min="15" max="15" width="10.1640625" bestFit="1" customWidth="1"/>
    <col min="16" max="16" width="11.5" bestFit="1" customWidth="1"/>
    <col min="17" max="18" width="9.83203125" bestFit="1" customWidth="1"/>
    <col min="19" max="19" width="9.1640625" bestFit="1" customWidth="1"/>
    <col min="20" max="20" width="10.1640625" bestFit="1" customWidth="1"/>
    <col min="21" max="21" width="10" bestFit="1" customWidth="1"/>
    <col min="22" max="22" width="7.1640625" bestFit="1" customWidth="1"/>
  </cols>
  <sheetData>
    <row r="1" spans="1:38" ht="78.75" customHeight="1">
      <c r="A1" s="25"/>
      <c r="B1" s="25"/>
      <c r="C1" s="26"/>
      <c r="D1" s="26"/>
      <c r="E1" s="26"/>
      <c r="F1" s="26">
        <v>10</v>
      </c>
      <c r="G1" s="26">
        <v>1</v>
      </c>
      <c r="H1" s="26">
        <v>5</v>
      </c>
      <c r="I1" s="26">
        <v>-10</v>
      </c>
      <c r="J1" s="26">
        <v>-20</v>
      </c>
      <c r="K1" s="26"/>
      <c r="L1" s="26"/>
      <c r="M1" s="26"/>
      <c r="N1" s="26"/>
      <c r="O1" s="26"/>
      <c r="P1" s="26"/>
      <c r="Q1" s="26"/>
      <c r="R1" s="26"/>
      <c r="S1" s="27"/>
      <c r="T1" s="27"/>
      <c r="U1" s="27"/>
      <c r="V1" s="27"/>
    </row>
    <row r="2" spans="1:38" ht="13">
      <c r="A2" s="25"/>
      <c r="B2" s="25"/>
      <c r="C2" s="28"/>
      <c r="D2" s="29"/>
      <c r="E2" s="230" t="s">
        <v>58</v>
      </c>
      <c r="F2" s="231"/>
      <c r="G2" s="231"/>
      <c r="H2" s="231"/>
      <c r="I2" s="231"/>
      <c r="J2" s="231"/>
      <c r="K2" s="232"/>
      <c r="L2" s="233" t="s">
        <v>59</v>
      </c>
      <c r="M2" s="234"/>
      <c r="N2" s="234"/>
      <c r="O2" s="234"/>
      <c r="P2" s="234"/>
      <c r="Q2" s="234"/>
      <c r="R2" s="235"/>
      <c r="S2" s="230" t="s">
        <v>60</v>
      </c>
      <c r="T2" s="231"/>
      <c r="U2" s="231"/>
      <c r="V2" s="232"/>
    </row>
    <row r="3" spans="1:38" ht="13">
      <c r="A3" s="31">
        <v>0</v>
      </c>
      <c r="B3" s="31" t="s">
        <v>1</v>
      </c>
      <c r="C3" s="31" t="s">
        <v>2</v>
      </c>
      <c r="D3" s="31" t="s">
        <v>61</v>
      </c>
      <c r="E3" s="32" t="s">
        <v>62</v>
      </c>
      <c r="F3" s="31" t="s">
        <v>63</v>
      </c>
      <c r="G3" s="31" t="s">
        <v>64</v>
      </c>
      <c r="H3" s="31" t="s">
        <v>65</v>
      </c>
      <c r="I3" s="31" t="s">
        <v>66</v>
      </c>
      <c r="J3" s="31" t="s">
        <v>67</v>
      </c>
      <c r="K3" s="31" t="s">
        <v>68</v>
      </c>
      <c r="L3" s="32" t="s">
        <v>62</v>
      </c>
      <c r="M3" s="31" t="s">
        <v>63</v>
      </c>
      <c r="N3" s="31" t="s">
        <v>64</v>
      </c>
      <c r="O3" s="31" t="s">
        <v>65</v>
      </c>
      <c r="P3" s="31" t="s">
        <v>66</v>
      </c>
      <c r="Q3" s="31" t="s">
        <v>67</v>
      </c>
      <c r="R3" s="31" t="s">
        <v>68</v>
      </c>
      <c r="S3" s="33" t="s">
        <v>69</v>
      </c>
      <c r="T3" s="34" t="s">
        <v>65</v>
      </c>
      <c r="U3" s="34" t="s">
        <v>70</v>
      </c>
      <c r="V3" s="35" t="s">
        <v>71</v>
      </c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</row>
    <row r="4" spans="1:38" ht="13" hidden="1">
      <c r="A4" s="9">
        <f t="shared" ref="A4:A24" si="0">A3+1</f>
        <v>1</v>
      </c>
      <c r="B4" s="17" t="s">
        <v>50</v>
      </c>
      <c r="C4" s="37" t="str">
        <f t="shared" ref="C4:C24" si="1">CONCATENATE(LEFT(B4,FIND(" ",B4) + 2),".")</f>
        <v>Alessandrro Co.</v>
      </c>
      <c r="D4" s="38">
        <v>0</v>
      </c>
      <c r="E4" s="39"/>
      <c r="F4" s="38"/>
      <c r="G4" s="38"/>
      <c r="H4" s="38"/>
      <c r="I4" s="38"/>
      <c r="J4" s="38"/>
      <c r="K4" s="40">
        <f t="shared" ref="K4:K10" si="2">SUMPRODUCT($F$1:$J$1,F4:J4)</f>
        <v>0</v>
      </c>
      <c r="L4" s="39"/>
      <c r="M4" s="38"/>
      <c r="N4" s="38"/>
      <c r="O4" s="38"/>
      <c r="P4" s="38"/>
      <c r="Q4" s="38"/>
      <c r="R4" s="41">
        <f t="shared" ref="R4:R10" si="3">SUMPRODUCT($F$1:$J$1,M4:Q4)</f>
        <v>0</v>
      </c>
      <c r="S4" s="12" t="str">
        <f t="shared" ref="S4:S24" si="4">IF(D4=1,K4+R4,"")</f>
        <v/>
      </c>
      <c r="T4" s="12">
        <f t="shared" ref="T4:T8" si="5">H4+O4</f>
        <v>0</v>
      </c>
      <c r="U4" s="12" t="str">
        <f t="shared" ref="U4:U24" si="6">IF(D4=1,RANK(S4,$S$4:$S$48)," ")</f>
        <v xml:space="preserve"> </v>
      </c>
      <c r="V4" s="42" t="str">
        <f t="shared" ref="V4:V24" si="7">IF(D4=1,(($D$49-U4+1)+IF(U4=1,5,IF(U4=2,3,IF(U4=3,1,0))))," ")</f>
        <v xml:space="preserve"> </v>
      </c>
    </row>
    <row r="5" spans="1:38" ht="13" hidden="1">
      <c r="A5" s="43">
        <f t="shared" si="0"/>
        <v>2</v>
      </c>
      <c r="B5" s="44" t="s">
        <v>51</v>
      </c>
      <c r="C5" s="45" t="str">
        <f t="shared" si="1"/>
        <v>Andrea Pr.</v>
      </c>
      <c r="D5" s="46">
        <v>0</v>
      </c>
      <c r="E5" s="47"/>
      <c r="F5" s="46"/>
      <c r="G5" s="46"/>
      <c r="H5" s="46"/>
      <c r="I5" s="46"/>
      <c r="J5" s="46"/>
      <c r="K5" s="43">
        <f t="shared" si="2"/>
        <v>0</v>
      </c>
      <c r="L5" s="47"/>
      <c r="M5" s="46"/>
      <c r="N5" s="46"/>
      <c r="O5" s="46"/>
      <c r="P5" s="46"/>
      <c r="Q5" s="46"/>
      <c r="R5" s="48">
        <f t="shared" si="3"/>
        <v>0</v>
      </c>
      <c r="S5" s="49" t="str">
        <f t="shared" si="4"/>
        <v/>
      </c>
      <c r="T5" s="49">
        <f t="shared" si="5"/>
        <v>0</v>
      </c>
      <c r="U5" s="49" t="str">
        <f t="shared" si="6"/>
        <v xml:space="preserve"> </v>
      </c>
      <c r="V5" s="50" t="str">
        <f t="shared" si="7"/>
        <v xml:space="preserve"> </v>
      </c>
    </row>
    <row r="6" spans="1:38" ht="13" hidden="1">
      <c r="A6" s="9">
        <f t="shared" si="0"/>
        <v>3</v>
      </c>
      <c r="B6" s="17" t="s">
        <v>43</v>
      </c>
      <c r="C6" s="51" t="str">
        <f t="shared" si="1"/>
        <v>Barbara Vo.</v>
      </c>
      <c r="D6" s="11">
        <v>0</v>
      </c>
      <c r="E6" s="52"/>
      <c r="F6" s="11"/>
      <c r="G6" s="11"/>
      <c r="H6" s="11"/>
      <c r="I6" s="11"/>
      <c r="J6" s="11"/>
      <c r="K6" s="9">
        <f t="shared" si="2"/>
        <v>0</v>
      </c>
      <c r="L6" s="52"/>
      <c r="M6" s="11"/>
      <c r="N6" s="11"/>
      <c r="O6" s="11"/>
      <c r="P6" s="11"/>
      <c r="Q6" s="11"/>
      <c r="R6" s="16">
        <f t="shared" si="3"/>
        <v>0</v>
      </c>
      <c r="S6" s="12" t="str">
        <f t="shared" si="4"/>
        <v/>
      </c>
      <c r="T6" s="12">
        <f t="shared" si="5"/>
        <v>0</v>
      </c>
      <c r="U6" s="12" t="str">
        <f t="shared" si="6"/>
        <v xml:space="preserve"> </v>
      </c>
      <c r="V6" s="42" t="str">
        <f t="shared" si="7"/>
        <v xml:space="preserve"> </v>
      </c>
    </row>
    <row r="7" spans="1:38" ht="13" hidden="1">
      <c r="A7" s="43">
        <f t="shared" si="0"/>
        <v>4</v>
      </c>
      <c r="B7" s="44" t="s">
        <v>52</v>
      </c>
      <c r="C7" s="45" t="str">
        <f t="shared" si="1"/>
        <v>Bruno Pa.</v>
      </c>
      <c r="D7" s="46">
        <v>0</v>
      </c>
      <c r="E7" s="47"/>
      <c r="F7" s="46"/>
      <c r="G7" s="46"/>
      <c r="H7" s="46"/>
      <c r="I7" s="46"/>
      <c r="J7" s="46"/>
      <c r="K7" s="43">
        <f t="shared" si="2"/>
        <v>0</v>
      </c>
      <c r="L7" s="47"/>
      <c r="M7" s="46"/>
      <c r="N7" s="46"/>
      <c r="O7" s="46"/>
      <c r="P7" s="46"/>
      <c r="Q7" s="46"/>
      <c r="R7" s="48">
        <f t="shared" si="3"/>
        <v>0</v>
      </c>
      <c r="S7" s="49" t="str">
        <f t="shared" si="4"/>
        <v/>
      </c>
      <c r="T7" s="49">
        <f t="shared" si="5"/>
        <v>0</v>
      </c>
      <c r="U7" s="49" t="str">
        <f t="shared" si="6"/>
        <v xml:space="preserve"> </v>
      </c>
      <c r="V7" s="50" t="str">
        <f t="shared" si="7"/>
        <v xml:space="preserve"> </v>
      </c>
    </row>
    <row r="8" spans="1:38" ht="13" hidden="1">
      <c r="A8" s="9">
        <f t="shared" si="0"/>
        <v>5</v>
      </c>
      <c r="B8" s="17" t="s">
        <v>53</v>
      </c>
      <c r="C8" s="51" t="str">
        <f t="shared" si="1"/>
        <v>Claudio Ma.</v>
      </c>
      <c r="D8" s="11">
        <v>0</v>
      </c>
      <c r="E8" s="52"/>
      <c r="F8" s="11"/>
      <c r="G8" s="11"/>
      <c r="H8" s="11"/>
      <c r="I8" s="11"/>
      <c r="J8" s="11"/>
      <c r="K8" s="9">
        <f t="shared" si="2"/>
        <v>0</v>
      </c>
      <c r="L8" s="52"/>
      <c r="M8" s="11"/>
      <c r="N8" s="11"/>
      <c r="O8" s="11"/>
      <c r="P8" s="11"/>
      <c r="Q8" s="11"/>
      <c r="R8" s="16">
        <f t="shared" si="3"/>
        <v>0</v>
      </c>
      <c r="S8" s="12" t="str">
        <f t="shared" si="4"/>
        <v/>
      </c>
      <c r="T8" s="12">
        <f t="shared" si="5"/>
        <v>0</v>
      </c>
      <c r="U8" s="12" t="str">
        <f t="shared" si="6"/>
        <v xml:space="preserve"> </v>
      </c>
      <c r="V8" s="42" t="str">
        <f t="shared" si="7"/>
        <v xml:space="preserve"> </v>
      </c>
    </row>
    <row r="9" spans="1:38" ht="13" hidden="1">
      <c r="A9" s="43">
        <f t="shared" si="0"/>
        <v>6</v>
      </c>
      <c r="B9" s="44" t="s">
        <v>36</v>
      </c>
      <c r="C9" s="45" t="str">
        <f t="shared" si="1"/>
        <v>Daniele Fe.</v>
      </c>
      <c r="D9" s="46">
        <v>0</v>
      </c>
      <c r="E9" s="47"/>
      <c r="F9" s="46"/>
      <c r="G9" s="46"/>
      <c r="H9" s="46"/>
      <c r="I9" s="46"/>
      <c r="J9" s="46"/>
      <c r="K9" s="43">
        <f t="shared" si="2"/>
        <v>0</v>
      </c>
      <c r="L9" s="47"/>
      <c r="M9" s="46"/>
      <c r="N9" s="46"/>
      <c r="O9" s="46"/>
      <c r="P9" s="46"/>
      <c r="Q9" s="46"/>
      <c r="R9" s="48">
        <f t="shared" si="3"/>
        <v>0</v>
      </c>
      <c r="S9" s="49" t="str">
        <f t="shared" si="4"/>
        <v/>
      </c>
      <c r="T9" s="49">
        <f>O10+O9</f>
        <v>0</v>
      </c>
      <c r="U9" s="49" t="str">
        <f t="shared" si="6"/>
        <v xml:space="preserve"> </v>
      </c>
      <c r="V9" s="50" t="str">
        <f t="shared" si="7"/>
        <v xml:space="preserve"> </v>
      </c>
    </row>
    <row r="10" spans="1:38" ht="13" hidden="1">
      <c r="A10" s="9">
        <f t="shared" si="0"/>
        <v>7</v>
      </c>
      <c r="B10" s="17" t="s">
        <v>54</v>
      </c>
      <c r="C10" s="51" t="str">
        <f t="shared" si="1"/>
        <v>Daniele Pa.</v>
      </c>
      <c r="D10" s="11">
        <v>0</v>
      </c>
      <c r="E10" s="52"/>
      <c r="F10" s="11"/>
      <c r="G10" s="11"/>
      <c r="H10" s="11"/>
      <c r="I10" s="11"/>
      <c r="J10" s="11"/>
      <c r="K10" s="9">
        <f t="shared" si="2"/>
        <v>0</v>
      </c>
      <c r="L10" s="52"/>
      <c r="M10" s="11"/>
      <c r="N10" s="11"/>
      <c r="O10" s="11"/>
      <c r="P10" s="11"/>
      <c r="Q10" s="11"/>
      <c r="R10" s="16">
        <f t="shared" si="3"/>
        <v>0</v>
      </c>
      <c r="S10" s="12" t="str">
        <f t="shared" si="4"/>
        <v/>
      </c>
      <c r="T10" s="12">
        <f t="shared" ref="T10:T24" si="8">H10+O10</f>
        <v>0</v>
      </c>
      <c r="U10" s="12" t="str">
        <f t="shared" si="6"/>
        <v xml:space="preserve"> </v>
      </c>
      <c r="V10" s="42" t="str">
        <f t="shared" si="7"/>
        <v xml:space="preserve"> </v>
      </c>
    </row>
    <row r="11" spans="1:38" ht="13" hidden="1">
      <c r="A11" s="43">
        <f t="shared" si="0"/>
        <v>8</v>
      </c>
      <c r="B11" s="44" t="s">
        <v>32</v>
      </c>
      <c r="C11" s="45" t="str">
        <f t="shared" si="1"/>
        <v>Francesco Ma.</v>
      </c>
      <c r="D11" s="46">
        <v>0</v>
      </c>
      <c r="E11" s="47"/>
      <c r="F11" s="53"/>
      <c r="G11" s="53"/>
      <c r="H11" s="54"/>
      <c r="I11" s="54"/>
      <c r="J11" s="54"/>
      <c r="K11" s="54"/>
      <c r="L11" s="47"/>
      <c r="M11" s="46"/>
      <c r="N11" s="46"/>
      <c r="O11" s="46"/>
      <c r="P11" s="46"/>
      <c r="Q11" s="46"/>
      <c r="R11" s="55"/>
      <c r="S11" s="49" t="str">
        <f t="shared" si="4"/>
        <v/>
      </c>
      <c r="T11" s="49">
        <f t="shared" si="8"/>
        <v>0</v>
      </c>
      <c r="U11" s="49" t="str">
        <f t="shared" si="6"/>
        <v xml:space="preserve"> </v>
      </c>
      <c r="V11" s="50" t="str">
        <f t="shared" si="7"/>
        <v xml:space="preserve"> </v>
      </c>
    </row>
    <row r="12" spans="1:38" ht="13" hidden="1">
      <c r="A12" s="9">
        <f t="shared" si="0"/>
        <v>9</v>
      </c>
      <c r="B12" s="17" t="s">
        <v>22</v>
      </c>
      <c r="C12" s="51" t="str">
        <f t="shared" si="1"/>
        <v>Francesco Ul.</v>
      </c>
      <c r="D12" s="11">
        <v>0</v>
      </c>
      <c r="E12" s="52"/>
      <c r="F12" s="11"/>
      <c r="G12" s="11"/>
      <c r="H12" s="11"/>
      <c r="I12" s="11"/>
      <c r="J12" s="11"/>
      <c r="K12" s="11"/>
      <c r="L12" s="52"/>
      <c r="M12" s="11"/>
      <c r="N12" s="11"/>
      <c r="O12" s="11"/>
      <c r="P12" s="11"/>
      <c r="Q12" s="11"/>
      <c r="R12" s="56"/>
      <c r="S12" s="12" t="str">
        <f t="shared" si="4"/>
        <v/>
      </c>
      <c r="T12" s="12">
        <f t="shared" si="8"/>
        <v>0</v>
      </c>
      <c r="U12" s="12" t="str">
        <f t="shared" si="6"/>
        <v xml:space="preserve"> </v>
      </c>
      <c r="V12" s="42" t="str">
        <f t="shared" si="7"/>
        <v xml:space="preserve"> </v>
      </c>
    </row>
    <row r="13" spans="1:38" ht="13" hidden="1">
      <c r="A13" s="43">
        <f t="shared" si="0"/>
        <v>10</v>
      </c>
      <c r="B13" s="44" t="s">
        <v>37</v>
      </c>
      <c r="C13" s="45" t="str">
        <f t="shared" si="1"/>
        <v>Gino Lu.</v>
      </c>
      <c r="D13" s="46">
        <v>0</v>
      </c>
      <c r="E13" s="47"/>
      <c r="F13" s="46"/>
      <c r="G13" s="46"/>
      <c r="H13" s="46"/>
      <c r="I13" s="46"/>
      <c r="J13" s="46"/>
      <c r="K13" s="43">
        <f>SUMPRODUCT($F$1:$J$1,F13:J13)</f>
        <v>0</v>
      </c>
      <c r="L13" s="47"/>
      <c r="M13" s="46"/>
      <c r="N13" s="46"/>
      <c r="O13" s="46"/>
      <c r="P13" s="46"/>
      <c r="Q13" s="46"/>
      <c r="R13" s="48">
        <f>SUMPRODUCT($F$1:$J$1,M13:Q13)</f>
        <v>0</v>
      </c>
      <c r="S13" s="49" t="str">
        <f t="shared" si="4"/>
        <v/>
      </c>
      <c r="T13" s="49">
        <f t="shared" si="8"/>
        <v>0</v>
      </c>
      <c r="U13" s="49" t="str">
        <f t="shared" si="6"/>
        <v xml:space="preserve"> </v>
      </c>
      <c r="V13" s="50" t="str">
        <f t="shared" si="7"/>
        <v xml:space="preserve"> </v>
      </c>
    </row>
    <row r="14" spans="1:38" ht="13" hidden="1">
      <c r="A14" s="9">
        <f t="shared" si="0"/>
        <v>11</v>
      </c>
      <c r="B14" s="57" t="s">
        <v>49</v>
      </c>
      <c r="C14" s="51" t="str">
        <f t="shared" si="1"/>
        <v>Ivan Ma.</v>
      </c>
      <c r="D14" s="11">
        <v>0</v>
      </c>
      <c r="E14" s="52"/>
      <c r="F14" s="11"/>
      <c r="G14" s="11"/>
      <c r="H14" s="11"/>
      <c r="I14" s="11"/>
      <c r="J14" s="11"/>
      <c r="K14" s="9"/>
      <c r="L14" s="52"/>
      <c r="M14" s="11"/>
      <c r="N14" s="11"/>
      <c r="O14" s="11"/>
      <c r="P14" s="11"/>
      <c r="Q14" s="11"/>
      <c r="R14" s="16"/>
      <c r="S14" s="12" t="str">
        <f t="shared" si="4"/>
        <v/>
      </c>
      <c r="T14" s="12">
        <f t="shared" si="8"/>
        <v>0</v>
      </c>
      <c r="U14" s="12" t="str">
        <f t="shared" si="6"/>
        <v xml:space="preserve"> </v>
      </c>
      <c r="V14" s="42" t="str">
        <f t="shared" si="7"/>
        <v xml:space="preserve"> </v>
      </c>
    </row>
    <row r="15" spans="1:38" ht="13" hidden="1">
      <c r="A15" s="43">
        <f t="shared" si="0"/>
        <v>12</v>
      </c>
      <c r="B15" s="44" t="s">
        <v>41</v>
      </c>
      <c r="C15" s="45" t="str">
        <f t="shared" si="1"/>
        <v>Jolly 1.</v>
      </c>
      <c r="D15" s="46">
        <v>0</v>
      </c>
      <c r="E15" s="47"/>
      <c r="F15" s="46"/>
      <c r="G15" s="46"/>
      <c r="H15" s="46"/>
      <c r="I15" s="46"/>
      <c r="J15" s="46"/>
      <c r="K15" s="43">
        <f t="shared" ref="K15:K24" si="9">SUMPRODUCT($F$1:$J$1,F15:J15)</f>
        <v>0</v>
      </c>
      <c r="L15" s="47"/>
      <c r="M15" s="46"/>
      <c r="N15" s="46"/>
      <c r="O15" s="46"/>
      <c r="P15" s="46"/>
      <c r="Q15" s="46"/>
      <c r="R15" s="48">
        <f t="shared" ref="R15:R24" si="10">SUMPRODUCT($F$1:$J$1,M15:Q15)</f>
        <v>0</v>
      </c>
      <c r="S15" s="49" t="str">
        <f t="shared" si="4"/>
        <v/>
      </c>
      <c r="T15" s="49">
        <f t="shared" si="8"/>
        <v>0</v>
      </c>
      <c r="U15" s="49" t="str">
        <f t="shared" si="6"/>
        <v xml:space="preserve"> </v>
      </c>
      <c r="V15" s="50" t="str">
        <f t="shared" si="7"/>
        <v xml:space="preserve"> </v>
      </c>
    </row>
    <row r="16" spans="1:38" ht="13" hidden="1">
      <c r="A16" s="9">
        <f t="shared" si="0"/>
        <v>13</v>
      </c>
      <c r="B16" s="17" t="s">
        <v>55</v>
      </c>
      <c r="C16" s="51" t="str">
        <f t="shared" si="1"/>
        <v>Jolly 2.</v>
      </c>
      <c r="D16" s="11">
        <v>0</v>
      </c>
      <c r="E16" s="52"/>
      <c r="F16" s="11"/>
      <c r="G16" s="11"/>
      <c r="H16" s="11"/>
      <c r="I16" s="11"/>
      <c r="J16" s="11"/>
      <c r="K16" s="9">
        <f t="shared" si="9"/>
        <v>0</v>
      </c>
      <c r="L16" s="52"/>
      <c r="M16" s="11"/>
      <c r="N16" s="11"/>
      <c r="O16" s="11"/>
      <c r="P16" s="11"/>
      <c r="Q16" s="11"/>
      <c r="R16" s="16">
        <f t="shared" si="10"/>
        <v>0</v>
      </c>
      <c r="S16" s="12" t="str">
        <f t="shared" si="4"/>
        <v/>
      </c>
      <c r="T16" s="12">
        <f t="shared" si="8"/>
        <v>0</v>
      </c>
      <c r="U16" s="12" t="str">
        <f t="shared" si="6"/>
        <v xml:space="preserve"> </v>
      </c>
      <c r="V16" s="42" t="str">
        <f t="shared" si="7"/>
        <v xml:space="preserve"> </v>
      </c>
    </row>
    <row r="17" spans="1:22" ht="13" hidden="1">
      <c r="A17" s="43">
        <f t="shared" si="0"/>
        <v>14</v>
      </c>
      <c r="B17" s="44" t="s">
        <v>46</v>
      </c>
      <c r="C17" s="45" t="str">
        <f t="shared" si="1"/>
        <v>Laura Di.</v>
      </c>
      <c r="D17" s="46">
        <v>0</v>
      </c>
      <c r="E17" s="47"/>
      <c r="F17" s="46"/>
      <c r="G17" s="46"/>
      <c r="H17" s="46"/>
      <c r="I17" s="46"/>
      <c r="J17" s="46"/>
      <c r="K17" s="43">
        <f t="shared" si="9"/>
        <v>0</v>
      </c>
      <c r="L17" s="47"/>
      <c r="M17" s="46"/>
      <c r="N17" s="46"/>
      <c r="O17" s="46"/>
      <c r="P17" s="46"/>
      <c r="Q17" s="46"/>
      <c r="R17" s="48">
        <f t="shared" si="10"/>
        <v>0</v>
      </c>
      <c r="S17" s="49" t="str">
        <f t="shared" si="4"/>
        <v/>
      </c>
      <c r="T17" s="49">
        <f t="shared" si="8"/>
        <v>0</v>
      </c>
      <c r="U17" s="49" t="str">
        <f t="shared" si="6"/>
        <v xml:space="preserve"> </v>
      </c>
      <c r="V17" s="50" t="str">
        <f t="shared" si="7"/>
        <v xml:space="preserve"> </v>
      </c>
    </row>
    <row r="18" spans="1:22" ht="13" hidden="1">
      <c r="A18" s="9">
        <f t="shared" si="0"/>
        <v>15</v>
      </c>
      <c r="B18" s="17" t="s">
        <v>28</v>
      </c>
      <c r="C18" s="51" t="str">
        <f t="shared" si="1"/>
        <v>Luca Po.</v>
      </c>
      <c r="D18" s="11">
        <v>0</v>
      </c>
      <c r="E18" s="52"/>
      <c r="F18" s="11"/>
      <c r="G18" s="11"/>
      <c r="H18" s="11"/>
      <c r="I18" s="11"/>
      <c r="J18" s="11"/>
      <c r="K18" s="9">
        <f t="shared" si="9"/>
        <v>0</v>
      </c>
      <c r="L18" s="52"/>
      <c r="M18" s="11"/>
      <c r="N18" s="11"/>
      <c r="O18" s="11"/>
      <c r="P18" s="11"/>
      <c r="Q18" s="11"/>
      <c r="R18" s="16">
        <f t="shared" si="10"/>
        <v>0</v>
      </c>
      <c r="S18" s="12" t="str">
        <f t="shared" si="4"/>
        <v/>
      </c>
      <c r="T18" s="12">
        <f t="shared" si="8"/>
        <v>0</v>
      </c>
      <c r="U18" s="12" t="str">
        <f t="shared" si="6"/>
        <v xml:space="preserve"> </v>
      </c>
      <c r="V18" s="42" t="str">
        <f t="shared" si="7"/>
        <v xml:space="preserve"> </v>
      </c>
    </row>
    <row r="19" spans="1:22" ht="13" hidden="1">
      <c r="A19" s="43">
        <f t="shared" si="0"/>
        <v>16</v>
      </c>
      <c r="B19" s="44" t="s">
        <v>44</v>
      </c>
      <c r="C19" s="45" t="str">
        <f t="shared" si="1"/>
        <v>Marco Ta.</v>
      </c>
      <c r="D19" s="46">
        <v>0</v>
      </c>
      <c r="E19" s="47"/>
      <c r="F19" s="46"/>
      <c r="G19" s="46"/>
      <c r="H19" s="46"/>
      <c r="I19" s="46"/>
      <c r="J19" s="46"/>
      <c r="K19" s="43">
        <f t="shared" si="9"/>
        <v>0</v>
      </c>
      <c r="L19" s="47"/>
      <c r="M19" s="46"/>
      <c r="N19" s="46"/>
      <c r="O19" s="46"/>
      <c r="P19" s="46"/>
      <c r="Q19" s="46"/>
      <c r="R19" s="48">
        <f t="shared" si="10"/>
        <v>0</v>
      </c>
      <c r="S19" s="49" t="str">
        <f t="shared" si="4"/>
        <v/>
      </c>
      <c r="T19" s="49">
        <f t="shared" si="8"/>
        <v>0</v>
      </c>
      <c r="U19" s="49" t="str">
        <f t="shared" si="6"/>
        <v xml:space="preserve"> </v>
      </c>
      <c r="V19" s="50" t="str">
        <f t="shared" si="7"/>
        <v xml:space="preserve"> </v>
      </c>
    </row>
    <row r="20" spans="1:22" ht="13" hidden="1">
      <c r="A20" s="9">
        <f t="shared" si="0"/>
        <v>17</v>
      </c>
      <c r="B20" s="17" t="s">
        <v>38</v>
      </c>
      <c r="C20" s="51" t="str">
        <f t="shared" si="1"/>
        <v>Massimo Ma.</v>
      </c>
      <c r="D20" s="11">
        <v>0</v>
      </c>
      <c r="E20" s="52"/>
      <c r="F20" s="11"/>
      <c r="G20" s="11"/>
      <c r="H20" s="11"/>
      <c r="I20" s="11"/>
      <c r="J20" s="11"/>
      <c r="K20" s="9">
        <f t="shared" si="9"/>
        <v>0</v>
      </c>
      <c r="L20" s="52"/>
      <c r="M20" s="11"/>
      <c r="N20" s="11"/>
      <c r="O20" s="11"/>
      <c r="P20" s="11"/>
      <c r="Q20" s="11"/>
      <c r="R20" s="16">
        <f t="shared" si="10"/>
        <v>0</v>
      </c>
      <c r="S20" s="12" t="str">
        <f t="shared" si="4"/>
        <v/>
      </c>
      <c r="T20" s="12">
        <f t="shared" si="8"/>
        <v>0</v>
      </c>
      <c r="U20" s="12" t="str">
        <f t="shared" si="6"/>
        <v xml:space="preserve"> </v>
      </c>
      <c r="V20" s="42" t="str">
        <f t="shared" si="7"/>
        <v xml:space="preserve"> </v>
      </c>
    </row>
    <row r="21" spans="1:22" ht="13" hidden="1">
      <c r="A21" s="43">
        <f t="shared" si="0"/>
        <v>18</v>
      </c>
      <c r="B21" s="44" t="s">
        <v>48</v>
      </c>
      <c r="C21" s="45" t="str">
        <f t="shared" si="1"/>
        <v>Michele Ba.</v>
      </c>
      <c r="D21" s="46">
        <v>0</v>
      </c>
      <c r="E21" s="47"/>
      <c r="F21" s="46"/>
      <c r="G21" s="46"/>
      <c r="H21" s="46"/>
      <c r="I21" s="46"/>
      <c r="J21" s="46"/>
      <c r="K21" s="43">
        <f t="shared" si="9"/>
        <v>0</v>
      </c>
      <c r="L21" s="47"/>
      <c r="M21" s="46"/>
      <c r="N21" s="46"/>
      <c r="O21" s="46"/>
      <c r="P21" s="46"/>
      <c r="Q21" s="46"/>
      <c r="R21" s="48">
        <f t="shared" si="10"/>
        <v>0</v>
      </c>
      <c r="S21" s="49" t="str">
        <f t="shared" si="4"/>
        <v/>
      </c>
      <c r="T21" s="49">
        <f t="shared" si="8"/>
        <v>0</v>
      </c>
      <c r="U21" s="49" t="str">
        <f t="shared" si="6"/>
        <v xml:space="preserve"> </v>
      </c>
      <c r="V21" s="50" t="str">
        <f t="shared" si="7"/>
        <v xml:space="preserve"> </v>
      </c>
    </row>
    <row r="22" spans="1:22" ht="13" hidden="1">
      <c r="A22" s="9">
        <f t="shared" si="0"/>
        <v>19</v>
      </c>
      <c r="B22" s="17" t="s">
        <v>56</v>
      </c>
      <c r="C22" s="51" t="str">
        <f t="shared" si="1"/>
        <v>Raffaella Ro.</v>
      </c>
      <c r="D22" s="11">
        <v>0</v>
      </c>
      <c r="E22" s="52"/>
      <c r="F22" s="11"/>
      <c r="G22" s="11"/>
      <c r="H22" s="11"/>
      <c r="I22" s="11"/>
      <c r="J22" s="11"/>
      <c r="K22" s="9">
        <f t="shared" si="9"/>
        <v>0</v>
      </c>
      <c r="L22" s="52"/>
      <c r="M22" s="11"/>
      <c r="N22" s="11"/>
      <c r="O22" s="11"/>
      <c r="P22" s="11"/>
      <c r="Q22" s="11"/>
      <c r="R22" s="16">
        <f t="shared" si="10"/>
        <v>0</v>
      </c>
      <c r="S22" s="12" t="str">
        <f t="shared" si="4"/>
        <v/>
      </c>
      <c r="T22" s="12">
        <f t="shared" si="8"/>
        <v>0</v>
      </c>
      <c r="U22" s="12" t="str">
        <f t="shared" si="6"/>
        <v xml:space="preserve"> </v>
      </c>
      <c r="V22" s="42" t="str">
        <f t="shared" si="7"/>
        <v xml:space="preserve"> </v>
      </c>
    </row>
    <row r="23" spans="1:22" ht="13" hidden="1">
      <c r="A23" s="43">
        <f t="shared" si="0"/>
        <v>20</v>
      </c>
      <c r="B23" s="58" t="s">
        <v>47</v>
      </c>
      <c r="C23" s="45" t="str">
        <f t="shared" si="1"/>
        <v>Stefano Ti.</v>
      </c>
      <c r="D23" s="46">
        <v>0</v>
      </c>
      <c r="E23" s="47"/>
      <c r="F23" s="46"/>
      <c r="G23" s="46"/>
      <c r="H23" s="46"/>
      <c r="I23" s="46"/>
      <c r="J23" s="46"/>
      <c r="K23" s="43">
        <f t="shared" si="9"/>
        <v>0</v>
      </c>
      <c r="L23" s="47"/>
      <c r="M23" s="46"/>
      <c r="N23" s="46"/>
      <c r="O23" s="46"/>
      <c r="P23" s="46"/>
      <c r="Q23" s="46"/>
      <c r="R23" s="48">
        <f t="shared" si="10"/>
        <v>0</v>
      </c>
      <c r="S23" s="49" t="str">
        <f t="shared" si="4"/>
        <v/>
      </c>
      <c r="T23" s="49">
        <f t="shared" si="8"/>
        <v>0</v>
      </c>
      <c r="U23" s="49" t="str">
        <f t="shared" si="6"/>
        <v xml:space="preserve"> </v>
      </c>
      <c r="V23" s="50" t="str">
        <f t="shared" si="7"/>
        <v xml:space="preserve"> </v>
      </c>
    </row>
    <row r="24" spans="1:22" ht="13" hidden="1">
      <c r="A24" s="9">
        <f t="shared" si="0"/>
        <v>21</v>
      </c>
      <c r="B24" s="57" t="s">
        <v>27</v>
      </c>
      <c r="C24" s="51" t="str">
        <f t="shared" si="1"/>
        <v>Valerio Fe.</v>
      </c>
      <c r="D24" s="11">
        <v>0</v>
      </c>
      <c r="E24" s="52"/>
      <c r="F24" s="11"/>
      <c r="G24" s="11"/>
      <c r="H24" s="11"/>
      <c r="I24" s="11"/>
      <c r="J24" s="11"/>
      <c r="K24" s="9">
        <f t="shared" si="9"/>
        <v>0</v>
      </c>
      <c r="L24" s="52"/>
      <c r="M24" s="11"/>
      <c r="N24" s="11"/>
      <c r="O24" s="11"/>
      <c r="P24" s="11"/>
      <c r="Q24" s="11"/>
      <c r="R24" s="16">
        <f t="shared" si="10"/>
        <v>0</v>
      </c>
      <c r="S24" s="12" t="str">
        <f t="shared" si="4"/>
        <v/>
      </c>
      <c r="T24" s="12">
        <f t="shared" si="8"/>
        <v>0</v>
      </c>
      <c r="U24" s="12" t="str">
        <f t="shared" si="6"/>
        <v xml:space="preserve"> </v>
      </c>
      <c r="V24" s="42" t="str">
        <f t="shared" si="7"/>
        <v xml:space="preserve"> </v>
      </c>
    </row>
    <row r="25" spans="1:22" ht="13">
      <c r="A25" s="43">
        <f t="shared" ref="A25:A48" si="11">A24+1</f>
        <v>22</v>
      </c>
      <c r="B25" s="44" t="s">
        <v>12</v>
      </c>
      <c r="C25" s="45" t="str">
        <f t="shared" ref="C25:C48" si="12">CONCATENATE(LEFT(B25,FIND(" ",B25) + 2),".")</f>
        <v>Alessandro Ba.</v>
      </c>
      <c r="D25" s="46">
        <v>1</v>
      </c>
      <c r="E25" s="47" t="s">
        <v>72</v>
      </c>
      <c r="F25" s="46">
        <v>1</v>
      </c>
      <c r="G25" s="46">
        <v>17</v>
      </c>
      <c r="H25" s="46">
        <v>2</v>
      </c>
      <c r="I25" s="46"/>
      <c r="J25" s="46"/>
      <c r="K25" s="46">
        <f t="shared" ref="K25:K48" si="13">SUMPRODUCT($F$1:$J$1,F25:J25)</f>
        <v>37</v>
      </c>
      <c r="L25" s="47" t="s">
        <v>73</v>
      </c>
      <c r="M25" s="46">
        <v>1</v>
      </c>
      <c r="N25" s="46">
        <v>13</v>
      </c>
      <c r="O25" s="46">
        <v>1</v>
      </c>
      <c r="P25" s="46"/>
      <c r="Q25" s="46"/>
      <c r="R25" s="55">
        <f t="shared" ref="R25:R48" si="14">SUMPRODUCT($F$1:$J$1,M25:Q25)</f>
        <v>28</v>
      </c>
      <c r="S25" s="49">
        <f t="shared" ref="S25:S48" si="15">IF(D25=1,K25+R25,"")</f>
        <v>65</v>
      </c>
      <c r="T25" s="49">
        <f t="shared" ref="T25:T42" si="16">H25+O25</f>
        <v>3</v>
      </c>
      <c r="U25" s="49">
        <f t="shared" ref="U25:U48" si="17">IF(D25=1,RANK(S25,$S$4:$S$48)," ")</f>
        <v>1</v>
      </c>
      <c r="V25" s="50">
        <f t="shared" ref="V25:V48" si="18">IF(D25=1,(($D$49-U25+1)+IF(U25=1,5,IF(U25=2,3,IF(U25=3,1,0))))," ")</f>
        <v>29</v>
      </c>
    </row>
    <row r="26" spans="1:22" ht="13">
      <c r="A26" s="9">
        <f t="shared" si="11"/>
        <v>23</v>
      </c>
      <c r="B26" s="17" t="s">
        <v>18</v>
      </c>
      <c r="C26" s="51" t="str">
        <f t="shared" si="12"/>
        <v>Artemisia Vo.</v>
      </c>
      <c r="D26" s="11">
        <v>1</v>
      </c>
      <c r="E26" s="52" t="s">
        <v>72</v>
      </c>
      <c r="F26" s="11">
        <v>1</v>
      </c>
      <c r="G26" s="11">
        <v>16</v>
      </c>
      <c r="H26" s="11">
        <v>1</v>
      </c>
      <c r="I26" s="11"/>
      <c r="J26" s="11"/>
      <c r="K26" s="11">
        <f t="shared" si="13"/>
        <v>31</v>
      </c>
      <c r="L26" s="52" t="s">
        <v>73</v>
      </c>
      <c r="M26" s="11">
        <v>1</v>
      </c>
      <c r="N26" s="11">
        <v>18</v>
      </c>
      <c r="O26" s="11"/>
      <c r="P26" s="11"/>
      <c r="Q26" s="11"/>
      <c r="R26" s="56">
        <f t="shared" si="14"/>
        <v>28</v>
      </c>
      <c r="S26" s="12">
        <f t="shared" si="15"/>
        <v>59</v>
      </c>
      <c r="T26" s="12">
        <f t="shared" si="16"/>
        <v>1</v>
      </c>
      <c r="U26" s="12">
        <f t="shared" si="17"/>
        <v>2</v>
      </c>
      <c r="V26" s="42">
        <f t="shared" si="18"/>
        <v>26</v>
      </c>
    </row>
    <row r="27" spans="1:22" ht="13">
      <c r="A27" s="43">
        <f t="shared" si="11"/>
        <v>24</v>
      </c>
      <c r="B27" s="44" t="s">
        <v>21</v>
      </c>
      <c r="C27" s="45" t="str">
        <f t="shared" si="12"/>
        <v>Massimo Mo.</v>
      </c>
      <c r="D27" s="46">
        <v>1</v>
      </c>
      <c r="E27" s="47" t="s">
        <v>72</v>
      </c>
      <c r="F27" s="46">
        <v>1</v>
      </c>
      <c r="G27" s="46">
        <v>12</v>
      </c>
      <c r="H27" s="46">
        <v>1</v>
      </c>
      <c r="I27" s="46"/>
      <c r="J27" s="46"/>
      <c r="K27" s="46">
        <f t="shared" si="13"/>
        <v>27</v>
      </c>
      <c r="L27" s="47" t="s">
        <v>73</v>
      </c>
      <c r="M27" s="46">
        <v>1</v>
      </c>
      <c r="N27" s="46">
        <v>17</v>
      </c>
      <c r="O27" s="46"/>
      <c r="P27" s="46"/>
      <c r="Q27" s="46"/>
      <c r="R27" s="55">
        <f t="shared" si="14"/>
        <v>27</v>
      </c>
      <c r="S27" s="49">
        <f t="shared" si="15"/>
        <v>54</v>
      </c>
      <c r="T27" s="49">
        <f t="shared" si="16"/>
        <v>1</v>
      </c>
      <c r="U27" s="49">
        <f t="shared" si="17"/>
        <v>3</v>
      </c>
      <c r="V27" s="50">
        <f t="shared" si="18"/>
        <v>23</v>
      </c>
    </row>
    <row r="28" spans="1:22" ht="13">
      <c r="A28" s="9">
        <f t="shared" si="11"/>
        <v>25</v>
      </c>
      <c r="B28" s="17" t="s">
        <v>39</v>
      </c>
      <c r="C28" s="51" t="str">
        <f t="shared" si="12"/>
        <v>Stefano Vo.</v>
      </c>
      <c r="D28" s="11">
        <v>1</v>
      </c>
      <c r="E28" s="52" t="s">
        <v>72</v>
      </c>
      <c r="F28" s="11">
        <v>1</v>
      </c>
      <c r="G28" s="11">
        <v>18</v>
      </c>
      <c r="H28" s="11">
        <v>2</v>
      </c>
      <c r="I28" s="11"/>
      <c r="J28" s="11"/>
      <c r="K28" s="11">
        <f t="shared" si="13"/>
        <v>38</v>
      </c>
      <c r="L28" s="52" t="s">
        <v>73</v>
      </c>
      <c r="M28" s="11"/>
      <c r="N28" s="11">
        <v>19</v>
      </c>
      <c r="O28" s="11"/>
      <c r="P28" s="11">
        <v>1</v>
      </c>
      <c r="Q28" s="11"/>
      <c r="R28" s="56">
        <f t="shared" si="14"/>
        <v>9</v>
      </c>
      <c r="S28" s="12">
        <f t="shared" si="15"/>
        <v>47</v>
      </c>
      <c r="T28" s="12">
        <f t="shared" si="16"/>
        <v>2</v>
      </c>
      <c r="U28" s="12">
        <f t="shared" si="17"/>
        <v>4</v>
      </c>
      <c r="V28" s="42">
        <f t="shared" si="18"/>
        <v>21</v>
      </c>
    </row>
    <row r="29" spans="1:22" ht="13">
      <c r="A29" s="43">
        <f t="shared" si="11"/>
        <v>26</v>
      </c>
      <c r="B29" s="44" t="s">
        <v>16</v>
      </c>
      <c r="C29" s="45" t="str">
        <f t="shared" si="12"/>
        <v>Franco Na.</v>
      </c>
      <c r="D29" s="46">
        <v>1</v>
      </c>
      <c r="E29" s="47" t="s">
        <v>72</v>
      </c>
      <c r="F29" s="46">
        <v>1</v>
      </c>
      <c r="G29" s="46">
        <v>15</v>
      </c>
      <c r="H29" s="46">
        <v>1</v>
      </c>
      <c r="I29" s="46"/>
      <c r="J29" s="46"/>
      <c r="K29" s="46">
        <f t="shared" si="13"/>
        <v>30</v>
      </c>
      <c r="L29" s="47" t="s">
        <v>73</v>
      </c>
      <c r="M29" s="46"/>
      <c r="N29" s="46">
        <v>14</v>
      </c>
      <c r="O29" s="46"/>
      <c r="P29" s="46"/>
      <c r="Q29" s="46"/>
      <c r="R29" s="55">
        <f t="shared" si="14"/>
        <v>14</v>
      </c>
      <c r="S29" s="49">
        <f t="shared" si="15"/>
        <v>44</v>
      </c>
      <c r="T29" s="49">
        <f t="shared" si="16"/>
        <v>1</v>
      </c>
      <c r="U29" s="49">
        <f t="shared" si="17"/>
        <v>5</v>
      </c>
      <c r="V29" s="50">
        <f t="shared" si="18"/>
        <v>20</v>
      </c>
    </row>
    <row r="30" spans="1:22" ht="13">
      <c r="A30" s="9">
        <f t="shared" si="11"/>
        <v>27</v>
      </c>
      <c r="B30" s="9" t="s">
        <v>23</v>
      </c>
      <c r="C30" s="51" t="str">
        <f t="shared" si="12"/>
        <v>Francesco Be.</v>
      </c>
      <c r="D30" s="11">
        <v>1</v>
      </c>
      <c r="E30" s="52" t="s">
        <v>72</v>
      </c>
      <c r="F30" s="11">
        <v>1</v>
      </c>
      <c r="G30" s="11">
        <v>13</v>
      </c>
      <c r="H30" s="11">
        <v>2</v>
      </c>
      <c r="I30" s="11"/>
      <c r="J30" s="11"/>
      <c r="K30" s="11">
        <f t="shared" si="13"/>
        <v>33</v>
      </c>
      <c r="L30" s="52" t="s">
        <v>73</v>
      </c>
      <c r="M30" s="11"/>
      <c r="N30" s="11">
        <v>15</v>
      </c>
      <c r="O30" s="11">
        <v>1</v>
      </c>
      <c r="P30" s="11">
        <v>1</v>
      </c>
      <c r="Q30" s="11"/>
      <c r="R30" s="56">
        <f t="shared" si="14"/>
        <v>10</v>
      </c>
      <c r="S30" s="12">
        <f t="shared" si="15"/>
        <v>43</v>
      </c>
      <c r="T30" s="12">
        <f t="shared" si="16"/>
        <v>3</v>
      </c>
      <c r="U30" s="12">
        <f t="shared" si="17"/>
        <v>6</v>
      </c>
      <c r="V30" s="42">
        <f t="shared" si="18"/>
        <v>19</v>
      </c>
    </row>
    <row r="31" spans="1:22" ht="13">
      <c r="A31" s="43">
        <f t="shared" si="11"/>
        <v>28</v>
      </c>
      <c r="B31" s="44" t="s">
        <v>13</v>
      </c>
      <c r="C31" s="45" t="str">
        <f t="shared" si="12"/>
        <v>Riccardo Va.</v>
      </c>
      <c r="D31" s="46">
        <v>1</v>
      </c>
      <c r="E31" s="47" t="s">
        <v>72</v>
      </c>
      <c r="F31" s="46">
        <v>1</v>
      </c>
      <c r="G31" s="46">
        <v>11</v>
      </c>
      <c r="H31" s="46"/>
      <c r="I31" s="46">
        <v>1</v>
      </c>
      <c r="J31" s="46"/>
      <c r="K31" s="46">
        <f t="shared" si="13"/>
        <v>11</v>
      </c>
      <c r="L31" s="47" t="s">
        <v>73</v>
      </c>
      <c r="M31" s="46">
        <v>1</v>
      </c>
      <c r="N31" s="46">
        <v>13</v>
      </c>
      <c r="O31" s="46">
        <v>1</v>
      </c>
      <c r="P31" s="46"/>
      <c r="Q31" s="46"/>
      <c r="R31" s="55">
        <f t="shared" si="14"/>
        <v>28</v>
      </c>
      <c r="S31" s="49">
        <f t="shared" si="15"/>
        <v>39</v>
      </c>
      <c r="T31" s="49">
        <f t="shared" si="16"/>
        <v>1</v>
      </c>
      <c r="U31" s="49">
        <f t="shared" si="17"/>
        <v>7</v>
      </c>
      <c r="V31" s="50">
        <f t="shared" si="18"/>
        <v>18</v>
      </c>
    </row>
    <row r="32" spans="1:22" ht="13">
      <c r="A32" s="9">
        <f t="shared" si="11"/>
        <v>29</v>
      </c>
      <c r="B32" s="17" t="s">
        <v>24</v>
      </c>
      <c r="C32" s="51" t="str">
        <f t="shared" si="12"/>
        <v>Christian Vi.</v>
      </c>
      <c r="D32" s="11">
        <v>1</v>
      </c>
      <c r="E32" s="52" t="s">
        <v>72</v>
      </c>
      <c r="F32" s="11">
        <v>1</v>
      </c>
      <c r="G32" s="11">
        <v>16</v>
      </c>
      <c r="H32" s="11">
        <v>1</v>
      </c>
      <c r="I32" s="11"/>
      <c r="J32" s="11"/>
      <c r="K32" s="11">
        <f t="shared" si="13"/>
        <v>31</v>
      </c>
      <c r="L32" s="52" t="s">
        <v>73</v>
      </c>
      <c r="M32" s="11"/>
      <c r="N32" s="11">
        <v>17</v>
      </c>
      <c r="O32" s="11"/>
      <c r="P32" s="11">
        <v>1</v>
      </c>
      <c r="Q32" s="11"/>
      <c r="R32" s="56">
        <f t="shared" si="14"/>
        <v>7</v>
      </c>
      <c r="S32" s="12">
        <f t="shared" si="15"/>
        <v>38</v>
      </c>
      <c r="T32" s="12">
        <f t="shared" si="16"/>
        <v>1</v>
      </c>
      <c r="U32" s="12">
        <f t="shared" si="17"/>
        <v>8</v>
      </c>
      <c r="V32" s="42">
        <f t="shared" si="18"/>
        <v>17</v>
      </c>
    </row>
    <row r="33" spans="1:22" ht="13">
      <c r="A33" s="43">
        <f t="shared" si="11"/>
        <v>30</v>
      </c>
      <c r="B33" s="44" t="s">
        <v>30</v>
      </c>
      <c r="C33" s="45" t="str">
        <f t="shared" si="12"/>
        <v>Alberto Pa.</v>
      </c>
      <c r="D33" s="46">
        <v>1</v>
      </c>
      <c r="E33" s="47" t="s">
        <v>72</v>
      </c>
      <c r="F33" s="46">
        <v>1</v>
      </c>
      <c r="G33" s="46">
        <v>20</v>
      </c>
      <c r="H33" s="46">
        <v>2</v>
      </c>
      <c r="I33" s="46"/>
      <c r="J33" s="46"/>
      <c r="K33" s="46">
        <f t="shared" si="13"/>
        <v>40</v>
      </c>
      <c r="L33" s="47" t="s">
        <v>73</v>
      </c>
      <c r="M33" s="46"/>
      <c r="N33" s="46">
        <v>7</v>
      </c>
      <c r="O33" s="46"/>
      <c r="P33" s="46">
        <v>1</v>
      </c>
      <c r="Q33" s="46"/>
      <c r="R33" s="55">
        <f t="shared" si="14"/>
        <v>-3</v>
      </c>
      <c r="S33" s="49">
        <f t="shared" si="15"/>
        <v>37</v>
      </c>
      <c r="T33" s="49">
        <f t="shared" si="16"/>
        <v>2</v>
      </c>
      <c r="U33" s="49">
        <f t="shared" si="17"/>
        <v>9</v>
      </c>
      <c r="V33" s="50">
        <f t="shared" si="18"/>
        <v>16</v>
      </c>
    </row>
    <row r="34" spans="1:22" ht="13">
      <c r="A34" s="9">
        <f t="shared" si="11"/>
        <v>31</v>
      </c>
      <c r="B34" s="17" t="s">
        <v>17</v>
      </c>
      <c r="C34" s="51" t="str">
        <f t="shared" si="12"/>
        <v>Giuseppe Ta.</v>
      </c>
      <c r="D34" s="11">
        <v>1</v>
      </c>
      <c r="E34" s="52" t="s">
        <v>72</v>
      </c>
      <c r="F34" s="11"/>
      <c r="G34" s="11">
        <v>9</v>
      </c>
      <c r="H34" s="11">
        <v>1</v>
      </c>
      <c r="I34" s="11"/>
      <c r="J34" s="11"/>
      <c r="K34" s="11">
        <f t="shared" si="13"/>
        <v>14</v>
      </c>
      <c r="L34" s="52" t="s">
        <v>73</v>
      </c>
      <c r="M34" s="11">
        <v>1</v>
      </c>
      <c r="N34" s="11">
        <v>10</v>
      </c>
      <c r="O34" s="11"/>
      <c r="P34" s="11"/>
      <c r="Q34" s="11"/>
      <c r="R34" s="56">
        <f t="shared" si="14"/>
        <v>20</v>
      </c>
      <c r="S34" s="12">
        <f t="shared" si="15"/>
        <v>34</v>
      </c>
      <c r="T34" s="12">
        <f t="shared" si="16"/>
        <v>1</v>
      </c>
      <c r="U34" s="12">
        <f t="shared" si="17"/>
        <v>10</v>
      </c>
      <c r="V34" s="42">
        <f t="shared" si="18"/>
        <v>15</v>
      </c>
    </row>
    <row r="35" spans="1:22" ht="13">
      <c r="A35" s="43">
        <f t="shared" si="11"/>
        <v>32</v>
      </c>
      <c r="B35" s="44" t="s">
        <v>14</v>
      </c>
      <c r="C35" s="45" t="str">
        <f t="shared" si="12"/>
        <v>Federico Mo.</v>
      </c>
      <c r="D35" s="46">
        <v>1</v>
      </c>
      <c r="E35" s="47" t="s">
        <v>72</v>
      </c>
      <c r="F35" s="46">
        <v>1</v>
      </c>
      <c r="G35" s="46">
        <v>17</v>
      </c>
      <c r="H35" s="46"/>
      <c r="I35" s="46"/>
      <c r="J35" s="46"/>
      <c r="K35" s="46">
        <f t="shared" si="13"/>
        <v>27</v>
      </c>
      <c r="L35" s="47" t="s">
        <v>73</v>
      </c>
      <c r="M35" s="46"/>
      <c r="N35" s="46">
        <v>16</v>
      </c>
      <c r="O35" s="46"/>
      <c r="P35" s="46">
        <v>1</v>
      </c>
      <c r="Q35" s="46"/>
      <c r="R35" s="55">
        <f t="shared" si="14"/>
        <v>6</v>
      </c>
      <c r="S35" s="49">
        <f t="shared" si="15"/>
        <v>33</v>
      </c>
      <c r="T35" s="49">
        <f t="shared" si="16"/>
        <v>0</v>
      </c>
      <c r="U35" s="49">
        <f t="shared" si="17"/>
        <v>11</v>
      </c>
      <c r="V35" s="50">
        <f t="shared" si="18"/>
        <v>14</v>
      </c>
    </row>
    <row r="36" spans="1:22" ht="13">
      <c r="A36" s="9">
        <f t="shared" si="11"/>
        <v>33</v>
      </c>
      <c r="B36" s="17" t="s">
        <v>35</v>
      </c>
      <c r="C36" s="51" t="str">
        <f t="shared" si="12"/>
        <v>Andrea Mo.</v>
      </c>
      <c r="D36" s="11">
        <v>1</v>
      </c>
      <c r="E36" s="52" t="s">
        <v>72</v>
      </c>
      <c r="F36" s="11">
        <v>1</v>
      </c>
      <c r="G36" s="11">
        <v>13</v>
      </c>
      <c r="H36" s="11">
        <v>1</v>
      </c>
      <c r="I36" s="11"/>
      <c r="J36" s="11"/>
      <c r="K36" s="11">
        <f t="shared" si="13"/>
        <v>28</v>
      </c>
      <c r="L36" s="52" t="s">
        <v>73</v>
      </c>
      <c r="M36" s="11"/>
      <c r="N36" s="11">
        <v>14</v>
      </c>
      <c r="O36" s="11"/>
      <c r="P36" s="11">
        <v>1</v>
      </c>
      <c r="Q36" s="11"/>
      <c r="R36" s="56">
        <f t="shared" si="14"/>
        <v>4</v>
      </c>
      <c r="S36" s="12">
        <f t="shared" si="15"/>
        <v>32</v>
      </c>
      <c r="T36" s="12">
        <f t="shared" si="16"/>
        <v>1</v>
      </c>
      <c r="U36" s="12">
        <f t="shared" si="17"/>
        <v>12</v>
      </c>
      <c r="V36" s="42">
        <f t="shared" si="18"/>
        <v>13</v>
      </c>
    </row>
    <row r="37" spans="1:22" ht="13">
      <c r="A37" s="43">
        <f t="shared" si="11"/>
        <v>34</v>
      </c>
      <c r="B37" s="44" t="s">
        <v>29</v>
      </c>
      <c r="C37" s="45" t="str">
        <f t="shared" si="12"/>
        <v>Fabio Za.</v>
      </c>
      <c r="D37" s="46">
        <v>1</v>
      </c>
      <c r="E37" s="47" t="s">
        <v>72</v>
      </c>
      <c r="F37" s="46">
        <v>1</v>
      </c>
      <c r="G37" s="46">
        <v>19</v>
      </c>
      <c r="H37" s="46">
        <v>1</v>
      </c>
      <c r="I37" s="46"/>
      <c r="J37" s="46"/>
      <c r="K37" s="46">
        <f t="shared" si="13"/>
        <v>34</v>
      </c>
      <c r="L37" s="47" t="s">
        <v>73</v>
      </c>
      <c r="M37" s="46"/>
      <c r="N37" s="46">
        <v>7</v>
      </c>
      <c r="O37" s="46"/>
      <c r="P37" s="46">
        <v>1</v>
      </c>
      <c r="Q37" s="46"/>
      <c r="R37" s="55">
        <f t="shared" si="14"/>
        <v>-3</v>
      </c>
      <c r="S37" s="49">
        <f t="shared" si="15"/>
        <v>31</v>
      </c>
      <c r="T37" s="49">
        <f t="shared" si="16"/>
        <v>1</v>
      </c>
      <c r="U37" s="49">
        <f t="shared" si="17"/>
        <v>13</v>
      </c>
      <c r="V37" s="50">
        <f t="shared" si="18"/>
        <v>12</v>
      </c>
    </row>
    <row r="38" spans="1:22" ht="13">
      <c r="A38" s="9">
        <f t="shared" si="11"/>
        <v>35</v>
      </c>
      <c r="B38" s="17" t="s">
        <v>31</v>
      </c>
      <c r="C38" s="51" t="str">
        <f t="shared" si="12"/>
        <v>Francesco Pe.</v>
      </c>
      <c r="D38" s="11">
        <v>1</v>
      </c>
      <c r="E38" s="52" t="s">
        <v>72</v>
      </c>
      <c r="F38" s="11"/>
      <c r="G38" s="11">
        <v>19</v>
      </c>
      <c r="H38" s="11">
        <v>1</v>
      </c>
      <c r="I38" s="11"/>
      <c r="J38" s="11"/>
      <c r="K38" s="11">
        <f t="shared" si="13"/>
        <v>24</v>
      </c>
      <c r="L38" s="52" t="s">
        <v>73</v>
      </c>
      <c r="M38" s="11"/>
      <c r="N38" s="11">
        <v>12</v>
      </c>
      <c r="O38" s="11"/>
      <c r="P38" s="11">
        <v>1</v>
      </c>
      <c r="Q38" s="11"/>
      <c r="R38" s="56">
        <f t="shared" si="14"/>
        <v>2</v>
      </c>
      <c r="S38" s="12">
        <f t="shared" si="15"/>
        <v>26</v>
      </c>
      <c r="T38" s="12">
        <f t="shared" si="16"/>
        <v>1</v>
      </c>
      <c r="U38" s="12">
        <f t="shared" si="17"/>
        <v>14</v>
      </c>
      <c r="V38" s="42">
        <f t="shared" si="18"/>
        <v>11</v>
      </c>
    </row>
    <row r="39" spans="1:22" ht="13">
      <c r="A39" s="43">
        <f t="shared" si="11"/>
        <v>36</v>
      </c>
      <c r="B39" s="44" t="s">
        <v>25</v>
      </c>
      <c r="C39" s="45" t="str">
        <f t="shared" si="12"/>
        <v>Riccardo Ri.</v>
      </c>
      <c r="D39" s="46">
        <v>1</v>
      </c>
      <c r="E39" s="47" t="s">
        <v>72</v>
      </c>
      <c r="F39" s="46">
        <v>1</v>
      </c>
      <c r="G39" s="46">
        <v>12</v>
      </c>
      <c r="H39" s="46"/>
      <c r="I39" s="46"/>
      <c r="J39" s="46"/>
      <c r="K39" s="46">
        <f t="shared" si="13"/>
        <v>22</v>
      </c>
      <c r="L39" s="47" t="s">
        <v>73</v>
      </c>
      <c r="M39" s="46"/>
      <c r="N39" s="46">
        <v>11</v>
      </c>
      <c r="O39" s="46"/>
      <c r="P39" s="46">
        <v>1</v>
      </c>
      <c r="Q39" s="46"/>
      <c r="R39" s="55">
        <f t="shared" si="14"/>
        <v>1</v>
      </c>
      <c r="S39" s="49">
        <f t="shared" si="15"/>
        <v>23</v>
      </c>
      <c r="T39" s="49">
        <f t="shared" si="16"/>
        <v>0</v>
      </c>
      <c r="U39" s="49">
        <f t="shared" si="17"/>
        <v>15</v>
      </c>
      <c r="V39" s="50">
        <f t="shared" si="18"/>
        <v>10</v>
      </c>
    </row>
    <row r="40" spans="1:22" ht="13">
      <c r="A40" s="9">
        <f t="shared" si="11"/>
        <v>37</v>
      </c>
      <c r="B40" s="17" t="s">
        <v>40</v>
      </c>
      <c r="C40" s="51" t="str">
        <f t="shared" si="12"/>
        <v>Ken Jo.</v>
      </c>
      <c r="D40" s="11">
        <v>1</v>
      </c>
      <c r="E40" s="52" t="s">
        <v>72</v>
      </c>
      <c r="F40" s="11">
        <v>1</v>
      </c>
      <c r="G40" s="11">
        <v>10</v>
      </c>
      <c r="H40" s="11">
        <v>1</v>
      </c>
      <c r="I40" s="11"/>
      <c r="J40" s="11"/>
      <c r="K40" s="11">
        <f t="shared" si="13"/>
        <v>25</v>
      </c>
      <c r="L40" s="52" t="s">
        <v>73</v>
      </c>
      <c r="M40" s="11"/>
      <c r="N40" s="11">
        <v>6</v>
      </c>
      <c r="O40" s="11"/>
      <c r="P40" s="11">
        <v>1</v>
      </c>
      <c r="Q40" s="11"/>
      <c r="R40" s="56">
        <f t="shared" si="14"/>
        <v>-4</v>
      </c>
      <c r="S40" s="12">
        <f t="shared" si="15"/>
        <v>21</v>
      </c>
      <c r="T40" s="12">
        <f t="shared" si="16"/>
        <v>1</v>
      </c>
      <c r="U40" s="12">
        <f t="shared" si="17"/>
        <v>16</v>
      </c>
      <c r="V40" s="42">
        <f t="shared" si="18"/>
        <v>9</v>
      </c>
    </row>
    <row r="41" spans="1:22" ht="13">
      <c r="A41" s="43">
        <f t="shared" si="11"/>
        <v>38</v>
      </c>
      <c r="B41" s="44" t="s">
        <v>45</v>
      </c>
      <c r="C41" s="45" t="str">
        <f t="shared" si="12"/>
        <v>Maurizio Vi.</v>
      </c>
      <c r="D41" s="46">
        <v>1</v>
      </c>
      <c r="E41" s="47" t="s">
        <v>72</v>
      </c>
      <c r="F41" s="46">
        <v>1</v>
      </c>
      <c r="G41" s="46">
        <v>12</v>
      </c>
      <c r="H41" s="46"/>
      <c r="I41" s="46"/>
      <c r="J41" s="46"/>
      <c r="K41" s="46">
        <f t="shared" si="13"/>
        <v>22</v>
      </c>
      <c r="L41" s="47" t="s">
        <v>73</v>
      </c>
      <c r="M41" s="46"/>
      <c r="N41" s="46">
        <v>6</v>
      </c>
      <c r="O41" s="46"/>
      <c r="P41" s="46">
        <v>1</v>
      </c>
      <c r="Q41" s="46"/>
      <c r="R41" s="55">
        <f t="shared" si="14"/>
        <v>-4</v>
      </c>
      <c r="S41" s="49">
        <f t="shared" si="15"/>
        <v>18</v>
      </c>
      <c r="T41" s="49">
        <f t="shared" si="16"/>
        <v>0</v>
      </c>
      <c r="U41" s="49">
        <f t="shared" si="17"/>
        <v>17</v>
      </c>
      <c r="V41" s="50">
        <f t="shared" si="18"/>
        <v>8</v>
      </c>
    </row>
    <row r="42" spans="1:22" ht="13">
      <c r="A42" s="9">
        <f t="shared" si="11"/>
        <v>39</v>
      </c>
      <c r="B42" s="17" t="s">
        <v>26</v>
      </c>
      <c r="C42" s="51" t="str">
        <f t="shared" si="12"/>
        <v>Andrea Ga.</v>
      </c>
      <c r="D42" s="11">
        <v>1</v>
      </c>
      <c r="E42" s="52" t="s">
        <v>72</v>
      </c>
      <c r="F42" s="11"/>
      <c r="G42" s="11">
        <v>10</v>
      </c>
      <c r="H42" s="11"/>
      <c r="I42" s="11"/>
      <c r="J42" s="11">
        <v>1</v>
      </c>
      <c r="K42" s="11">
        <f t="shared" si="13"/>
        <v>-10</v>
      </c>
      <c r="L42" s="52" t="s">
        <v>73</v>
      </c>
      <c r="M42" s="11">
        <v>1</v>
      </c>
      <c r="N42" s="11">
        <v>15</v>
      </c>
      <c r="O42" s="11"/>
      <c r="P42" s="11"/>
      <c r="Q42" s="11"/>
      <c r="R42" s="56">
        <f t="shared" si="14"/>
        <v>25</v>
      </c>
      <c r="S42" s="12">
        <f t="shared" si="15"/>
        <v>15</v>
      </c>
      <c r="T42" s="12">
        <f t="shared" si="16"/>
        <v>0</v>
      </c>
      <c r="U42" s="12">
        <f t="shared" si="17"/>
        <v>18</v>
      </c>
      <c r="V42" s="42">
        <f t="shared" si="18"/>
        <v>7</v>
      </c>
    </row>
    <row r="43" spans="1:22" ht="13">
      <c r="A43" s="43">
        <f t="shared" si="11"/>
        <v>40</v>
      </c>
      <c r="B43" s="44" t="s">
        <v>33</v>
      </c>
      <c r="C43" s="45" t="str">
        <f t="shared" si="12"/>
        <v>Daniel Te.</v>
      </c>
      <c r="D43" s="46">
        <v>1</v>
      </c>
      <c r="E43" s="47" t="s">
        <v>72</v>
      </c>
      <c r="F43" s="46"/>
      <c r="G43" s="46">
        <v>12</v>
      </c>
      <c r="H43" s="46"/>
      <c r="I43" s="46">
        <v>1</v>
      </c>
      <c r="J43" s="46"/>
      <c r="K43" s="46">
        <f t="shared" si="13"/>
        <v>2</v>
      </c>
      <c r="L43" s="47" t="s">
        <v>73</v>
      </c>
      <c r="M43" s="46">
        <v>1</v>
      </c>
      <c r="N43" s="46">
        <v>8</v>
      </c>
      <c r="O43" s="46">
        <v>1</v>
      </c>
      <c r="P43" s="46">
        <v>1</v>
      </c>
      <c r="Q43" s="46"/>
      <c r="R43" s="55">
        <f t="shared" si="14"/>
        <v>13</v>
      </c>
      <c r="S43" s="49">
        <f t="shared" si="15"/>
        <v>15</v>
      </c>
      <c r="T43" s="49">
        <f>O44+O43</f>
        <v>1</v>
      </c>
      <c r="U43" s="49">
        <f t="shared" si="17"/>
        <v>18</v>
      </c>
      <c r="V43" s="50">
        <f t="shared" si="18"/>
        <v>7</v>
      </c>
    </row>
    <row r="44" spans="1:22" ht="13">
      <c r="A44" s="9">
        <f t="shared" si="11"/>
        <v>41</v>
      </c>
      <c r="B44" s="17" t="s">
        <v>20</v>
      </c>
      <c r="C44" s="51" t="str">
        <f t="shared" si="12"/>
        <v>Massimo Be.</v>
      </c>
      <c r="D44" s="11">
        <v>1</v>
      </c>
      <c r="E44" s="52" t="s">
        <v>72</v>
      </c>
      <c r="F44" s="11">
        <v>1</v>
      </c>
      <c r="G44" s="11">
        <v>10</v>
      </c>
      <c r="H44" s="11">
        <v>1</v>
      </c>
      <c r="I44" s="11"/>
      <c r="J44" s="11"/>
      <c r="K44" s="11">
        <f t="shared" si="13"/>
        <v>25</v>
      </c>
      <c r="L44" s="52" t="s">
        <v>73</v>
      </c>
      <c r="M44" s="11"/>
      <c r="N44" s="11">
        <v>0</v>
      </c>
      <c r="O44" s="11"/>
      <c r="P44" s="11">
        <v>1</v>
      </c>
      <c r="Q44" s="11"/>
      <c r="R44" s="56">
        <f t="shared" si="14"/>
        <v>-10</v>
      </c>
      <c r="S44" s="12">
        <f t="shared" si="15"/>
        <v>15</v>
      </c>
      <c r="T44" s="12">
        <f>H44+O44</f>
        <v>1</v>
      </c>
      <c r="U44" s="12">
        <f t="shared" si="17"/>
        <v>18</v>
      </c>
      <c r="V44" s="42">
        <f t="shared" si="18"/>
        <v>7</v>
      </c>
    </row>
    <row r="45" spans="1:22" ht="13">
      <c r="A45" s="43">
        <f t="shared" si="11"/>
        <v>42</v>
      </c>
      <c r="B45" s="44" t="s">
        <v>34</v>
      </c>
      <c r="C45" s="45" t="str">
        <f t="shared" si="12"/>
        <v>Alberto Ga.</v>
      </c>
      <c r="D45" s="46">
        <v>1</v>
      </c>
      <c r="E45" s="47" t="s">
        <v>72</v>
      </c>
      <c r="F45" s="46"/>
      <c r="G45" s="46">
        <v>5</v>
      </c>
      <c r="H45" s="46"/>
      <c r="I45" s="46">
        <v>1</v>
      </c>
      <c r="J45" s="46"/>
      <c r="K45" s="46">
        <f t="shared" si="13"/>
        <v>-5</v>
      </c>
      <c r="L45" s="47" t="s">
        <v>73</v>
      </c>
      <c r="M45" s="46">
        <v>1</v>
      </c>
      <c r="N45" s="46">
        <v>13</v>
      </c>
      <c r="O45" s="46">
        <v>1</v>
      </c>
      <c r="P45" s="46">
        <v>1</v>
      </c>
      <c r="Q45" s="46"/>
      <c r="R45" s="55">
        <f t="shared" si="14"/>
        <v>18</v>
      </c>
      <c r="S45" s="49">
        <f t="shared" si="15"/>
        <v>13</v>
      </c>
      <c r="T45" s="49">
        <f>H45+O45</f>
        <v>1</v>
      </c>
      <c r="U45" s="49">
        <f t="shared" si="17"/>
        <v>21</v>
      </c>
      <c r="V45" s="50">
        <f t="shared" si="18"/>
        <v>4</v>
      </c>
    </row>
    <row r="46" spans="1:22" ht="13">
      <c r="A46" s="9">
        <f t="shared" si="11"/>
        <v>43</v>
      </c>
      <c r="B46" s="9" t="s">
        <v>19</v>
      </c>
      <c r="C46" s="51" t="str">
        <f t="shared" si="12"/>
        <v>Daniele Pe.</v>
      </c>
      <c r="D46" s="11">
        <v>1</v>
      </c>
      <c r="E46" s="52" t="s">
        <v>72</v>
      </c>
      <c r="F46" s="11"/>
      <c r="G46" s="11">
        <v>4</v>
      </c>
      <c r="H46" s="11"/>
      <c r="I46" s="11"/>
      <c r="J46" s="11"/>
      <c r="K46" s="11">
        <f t="shared" si="13"/>
        <v>4</v>
      </c>
      <c r="L46" s="52" t="s">
        <v>73</v>
      </c>
      <c r="M46" s="11"/>
      <c r="N46" s="11">
        <v>11</v>
      </c>
      <c r="O46" s="11"/>
      <c r="P46" s="11">
        <v>1</v>
      </c>
      <c r="Q46" s="11"/>
      <c r="R46" s="56">
        <f t="shared" si="14"/>
        <v>1</v>
      </c>
      <c r="S46" s="12">
        <f t="shared" si="15"/>
        <v>5</v>
      </c>
      <c r="T46" s="12">
        <f>H46+O46</f>
        <v>0</v>
      </c>
      <c r="U46" s="12">
        <f t="shared" si="17"/>
        <v>22</v>
      </c>
      <c r="V46" s="42">
        <f t="shared" si="18"/>
        <v>3</v>
      </c>
    </row>
    <row r="47" spans="1:22" ht="13">
      <c r="A47" s="43">
        <f t="shared" si="11"/>
        <v>44</v>
      </c>
      <c r="B47" s="43" t="s">
        <v>15</v>
      </c>
      <c r="C47" s="45" t="str">
        <f t="shared" si="12"/>
        <v>Paolo Va.</v>
      </c>
      <c r="D47" s="46">
        <v>1</v>
      </c>
      <c r="E47" s="47" t="s">
        <v>72</v>
      </c>
      <c r="F47" s="53"/>
      <c r="G47" s="53">
        <v>8</v>
      </c>
      <c r="H47" s="54"/>
      <c r="I47" s="54">
        <v>1</v>
      </c>
      <c r="J47" s="54"/>
      <c r="K47" s="54">
        <f t="shared" si="13"/>
        <v>-2</v>
      </c>
      <c r="L47" s="47" t="s">
        <v>73</v>
      </c>
      <c r="M47" s="46"/>
      <c r="N47" s="46">
        <v>8</v>
      </c>
      <c r="O47" s="46"/>
      <c r="P47" s="46">
        <v>1</v>
      </c>
      <c r="Q47" s="46"/>
      <c r="R47" s="55">
        <f t="shared" si="14"/>
        <v>-2</v>
      </c>
      <c r="S47" s="49">
        <f t="shared" si="15"/>
        <v>-4</v>
      </c>
      <c r="T47" s="49">
        <f>H47+O47</f>
        <v>0</v>
      </c>
      <c r="U47" s="49">
        <f t="shared" si="17"/>
        <v>23</v>
      </c>
      <c r="V47" s="50">
        <f t="shared" si="18"/>
        <v>2</v>
      </c>
    </row>
    <row r="48" spans="1:22" ht="13">
      <c r="A48" s="9">
        <f t="shared" si="11"/>
        <v>45</v>
      </c>
      <c r="B48" s="18" t="s">
        <v>42</v>
      </c>
      <c r="C48" s="59" t="str">
        <f t="shared" si="12"/>
        <v>Erminio Se.</v>
      </c>
      <c r="D48" s="19">
        <v>1</v>
      </c>
      <c r="E48" s="60" t="s">
        <v>72</v>
      </c>
      <c r="F48" s="19"/>
      <c r="G48" s="19">
        <v>4</v>
      </c>
      <c r="H48" s="19"/>
      <c r="I48" s="19">
        <v>1</v>
      </c>
      <c r="J48" s="19"/>
      <c r="K48" s="19">
        <f t="shared" si="13"/>
        <v>-6</v>
      </c>
      <c r="L48" s="60" t="s">
        <v>73</v>
      </c>
      <c r="M48" s="19"/>
      <c r="N48" s="19">
        <v>4</v>
      </c>
      <c r="O48" s="19"/>
      <c r="P48" s="19">
        <v>1</v>
      </c>
      <c r="Q48" s="19"/>
      <c r="R48" s="61">
        <f t="shared" si="14"/>
        <v>-6</v>
      </c>
      <c r="S48" s="20">
        <f t="shared" si="15"/>
        <v>-12</v>
      </c>
      <c r="T48" s="20">
        <f>H48+O48</f>
        <v>0</v>
      </c>
      <c r="U48" s="20">
        <f t="shared" si="17"/>
        <v>24</v>
      </c>
      <c r="V48" s="62">
        <f t="shared" si="18"/>
        <v>1</v>
      </c>
    </row>
    <row r="49" spans="1:22" ht="13" hidden="1">
      <c r="A49" s="43"/>
      <c r="B49" s="43"/>
      <c r="C49" s="63" t="s">
        <v>74</v>
      </c>
      <c r="D49" s="46">
        <f>SUM(D4:D48)</f>
        <v>24</v>
      </c>
      <c r="E49" s="46"/>
      <c r="F49" s="46"/>
      <c r="G49" s="46"/>
      <c r="H49" s="46"/>
      <c r="I49" s="46"/>
      <c r="J49" s="46"/>
      <c r="K49" s="43"/>
      <c r="L49" s="46"/>
      <c r="M49" s="46"/>
      <c r="N49" s="46"/>
      <c r="O49" s="46"/>
      <c r="P49" s="46"/>
      <c r="Q49" s="46"/>
      <c r="R49" s="43"/>
      <c r="S49" s="49"/>
      <c r="T49" s="49"/>
      <c r="U49" s="49"/>
      <c r="V49" s="49"/>
    </row>
  </sheetData>
  <autoFilter ref="A3:V49" xr:uid="{00000000-0009-0000-0000-000001000000}">
    <filterColumn colId="3">
      <filters>
        <filter val="1"/>
      </filters>
    </filterColumn>
    <sortState xmlns:xlrd2="http://schemas.microsoft.com/office/spreadsheetml/2017/richdata2" ref="A25:V48">
      <sortCondition descending="1" ref="S25:S49"/>
    </sortState>
  </autoFilter>
  <mergeCells count="3">
    <mergeCell ref="E2:K2"/>
    <mergeCell ref="L2:R2"/>
    <mergeCell ref="S2:V2"/>
  </mergeCells>
  <printOptions horizontalCentered="1" gridLines="1"/>
  <pageMargins left="0.25" right="0.25" top="0.55118110236220463" bottom="0.55118110236220463" header="0" footer="0"/>
  <pageSetup paperSize="9" scale="150" pageOrder="overThenDown" orientation="portrait" cellComments="atEnd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>
    <outlinePr summaryBelow="0" summaryRight="0"/>
  </sheetPr>
  <dimension ref="A1:AL52"/>
  <sheetViews>
    <sheetView topLeftCell="J1" zoomScale="136" workbookViewId="0">
      <pane ySplit="4" topLeftCell="A6" activePane="bottomLeft" state="frozen"/>
      <selection pane="bottomLeft" activeCell="A27" sqref="A27:XFD27"/>
    </sheetView>
  </sheetViews>
  <sheetFormatPr baseColWidth="10" defaultColWidth="12.6640625" defaultRowHeight="15.75" customHeight="1"/>
  <cols>
    <col min="1" max="1" width="3.1640625" bestFit="1" customWidth="1"/>
    <col min="2" max="2" width="17.83203125" bestFit="1" customWidth="1"/>
    <col min="3" max="3" width="14.33203125" bestFit="1" customWidth="1"/>
    <col min="4" max="4" width="10.6640625" bestFit="1" customWidth="1"/>
    <col min="5" max="5" width="9.33203125" bestFit="1" customWidth="1"/>
    <col min="6" max="6" width="8.6640625" bestFit="1" customWidth="1"/>
    <col min="7" max="7" width="10" bestFit="1" customWidth="1"/>
    <col min="8" max="8" width="9.1640625" bestFit="1" customWidth="1"/>
    <col min="9" max="10" width="10.6640625" bestFit="1" customWidth="1"/>
    <col min="11" max="11" width="8.83203125" bestFit="1" customWidth="1"/>
    <col min="12" max="12" width="11.6640625" bestFit="1" customWidth="1"/>
    <col min="13" max="13" width="9.33203125" bestFit="1" customWidth="1"/>
    <col min="14" max="14" width="8.6640625" bestFit="1" customWidth="1"/>
    <col min="15" max="15" width="10" bestFit="1" customWidth="1"/>
    <col min="16" max="16" width="9.1640625" bestFit="1" customWidth="1"/>
    <col min="17" max="18" width="10.6640625" bestFit="1" customWidth="1"/>
    <col min="19" max="19" width="8.83203125" bestFit="1" customWidth="1"/>
    <col min="20" max="20" width="11.83203125" bestFit="1" customWidth="1"/>
    <col min="21" max="21" width="10" bestFit="1" customWidth="1"/>
    <col min="22" max="22" width="9.83203125" bestFit="1" customWidth="1"/>
    <col min="23" max="23" width="9.1640625" bestFit="1" customWidth="1"/>
    <col min="24" max="24" width="10.33203125" bestFit="1" customWidth="1"/>
  </cols>
  <sheetData>
    <row r="1" spans="1:38" ht="67.5" customHeight="1">
      <c r="A1" s="25"/>
      <c r="B1" s="25"/>
      <c r="C1" s="64"/>
      <c r="D1" s="64"/>
      <c r="E1" s="64">
        <v>10</v>
      </c>
      <c r="F1" s="64">
        <v>1</v>
      </c>
      <c r="G1" s="64">
        <v>2</v>
      </c>
      <c r="H1" s="64">
        <v>5</v>
      </c>
      <c r="I1" s="64">
        <v>10</v>
      </c>
      <c r="J1" s="64">
        <v>-10</v>
      </c>
      <c r="K1" s="64">
        <v>-20</v>
      </c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5"/>
    </row>
    <row r="2" spans="1:38" ht="16">
      <c r="A2" s="25"/>
      <c r="B2" s="25"/>
      <c r="C2" s="239" t="s">
        <v>75</v>
      </c>
      <c r="D2" s="228"/>
      <c r="E2" s="228"/>
      <c r="F2" s="228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9"/>
    </row>
    <row r="3" spans="1:38" ht="13">
      <c r="A3" s="25"/>
      <c r="B3" s="25"/>
      <c r="C3" s="67"/>
      <c r="D3" s="68"/>
      <c r="E3" s="240" t="s">
        <v>76</v>
      </c>
      <c r="F3" s="231"/>
      <c r="G3" s="231"/>
      <c r="H3" s="231"/>
      <c r="I3" s="231"/>
      <c r="J3" s="231"/>
      <c r="K3" s="231"/>
      <c r="L3" s="232"/>
      <c r="M3" s="240" t="s">
        <v>77</v>
      </c>
      <c r="N3" s="231"/>
      <c r="O3" s="231"/>
      <c r="P3" s="231"/>
      <c r="Q3" s="231"/>
      <c r="R3" s="231"/>
      <c r="S3" s="231"/>
      <c r="T3" s="232"/>
      <c r="U3" s="241" t="s">
        <v>60</v>
      </c>
      <c r="V3" s="228"/>
      <c r="W3" s="228"/>
      <c r="X3" s="229"/>
    </row>
    <row r="4" spans="1:38" ht="22">
      <c r="A4" s="70">
        <v>0</v>
      </c>
      <c r="B4" s="71" t="s">
        <v>1</v>
      </c>
      <c r="C4" s="72" t="s">
        <v>2</v>
      </c>
      <c r="D4" s="70" t="s">
        <v>61</v>
      </c>
      <c r="E4" s="73" t="s">
        <v>63</v>
      </c>
      <c r="F4" s="74" t="s">
        <v>64</v>
      </c>
      <c r="G4" s="74" t="s">
        <v>78</v>
      </c>
      <c r="H4" s="74" t="s">
        <v>65</v>
      </c>
      <c r="I4" s="74" t="s">
        <v>79</v>
      </c>
      <c r="J4" s="74" t="s">
        <v>66</v>
      </c>
      <c r="K4" s="74" t="s">
        <v>67</v>
      </c>
      <c r="L4" s="75" t="s">
        <v>80</v>
      </c>
      <c r="M4" s="73" t="s">
        <v>63</v>
      </c>
      <c r="N4" s="74" t="s">
        <v>64</v>
      </c>
      <c r="O4" s="74" t="s">
        <v>78</v>
      </c>
      <c r="P4" s="74" t="s">
        <v>65</v>
      </c>
      <c r="Q4" s="74" t="s">
        <v>79</v>
      </c>
      <c r="R4" s="74" t="s">
        <v>66</v>
      </c>
      <c r="S4" s="74" t="s">
        <v>67</v>
      </c>
      <c r="T4" s="74" t="s">
        <v>81</v>
      </c>
      <c r="U4" s="73" t="s">
        <v>82</v>
      </c>
      <c r="V4" s="74" t="s">
        <v>83</v>
      </c>
      <c r="W4" s="74" t="s">
        <v>70</v>
      </c>
      <c r="X4" s="75" t="s">
        <v>84</v>
      </c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</row>
    <row r="5" spans="1:38" ht="13" hidden="1">
      <c r="A5" s="9">
        <f t="shared" ref="A5:A49" si="0">A4+1</f>
        <v>1</v>
      </c>
      <c r="B5" s="76" t="s">
        <v>34</v>
      </c>
      <c r="C5" s="77" t="str">
        <f t="shared" ref="C5:C49" si="1">CONCATENATE(LEFT(B5,FIND(" ",B5) + 2),".")</f>
        <v>Alberto Ga.</v>
      </c>
      <c r="D5" s="38"/>
      <c r="E5" s="39"/>
      <c r="F5" s="38"/>
      <c r="G5" s="38"/>
      <c r="H5" s="38"/>
      <c r="I5" s="38"/>
      <c r="J5" s="38"/>
      <c r="K5" s="38"/>
      <c r="L5" s="41">
        <f t="shared" ref="L5:L30" si="2">SUM(E5:K5)</f>
        <v>0</v>
      </c>
      <c r="M5" s="39"/>
      <c r="N5" s="38"/>
      <c r="O5" s="38"/>
      <c r="P5" s="38"/>
      <c r="Q5" s="38"/>
      <c r="R5" s="38"/>
      <c r="S5" s="38"/>
      <c r="T5" s="41">
        <f t="shared" ref="T5:T30" si="3">SUM(M5:S5)</f>
        <v>0</v>
      </c>
      <c r="U5" s="78" t="str">
        <f t="shared" ref="U5:U21" si="4">IF(D5=1,L5+T5,"")</f>
        <v/>
      </c>
      <c r="V5" s="78">
        <f t="shared" ref="V5:V49" si="5">(H5+P5)/5</f>
        <v>0</v>
      </c>
      <c r="W5" s="78" t="str">
        <f t="shared" ref="W5:W21" si="6">IF(D5=1,RANK(U5,$U$5:$U$49)," ")</f>
        <v xml:space="preserve"> </v>
      </c>
      <c r="X5" s="79" t="str">
        <f t="shared" ref="X5:X21" si="7">IF(D5=1,(($D$50-W5+1)+IF(W5=1,5,IF(W5=2,3,IF(W5=3,1,0))))," ")</f>
        <v xml:space="preserve"> </v>
      </c>
    </row>
    <row r="6" spans="1:38" ht="13">
      <c r="A6" s="80">
        <f t="shared" si="0"/>
        <v>2</v>
      </c>
      <c r="B6" s="81" t="s">
        <v>29</v>
      </c>
      <c r="C6" s="82" t="str">
        <f t="shared" si="1"/>
        <v>Fabio Za.</v>
      </c>
      <c r="D6" s="83">
        <v>1</v>
      </c>
      <c r="E6" s="84">
        <v>10</v>
      </c>
      <c r="F6" s="83">
        <v>21</v>
      </c>
      <c r="G6" s="83">
        <v>0</v>
      </c>
      <c r="H6" s="83">
        <v>10</v>
      </c>
      <c r="I6" s="83">
        <v>20</v>
      </c>
      <c r="J6" s="83"/>
      <c r="K6" s="83"/>
      <c r="L6" s="85">
        <f t="shared" si="2"/>
        <v>61</v>
      </c>
      <c r="M6" s="84">
        <v>10</v>
      </c>
      <c r="N6" s="83">
        <v>20</v>
      </c>
      <c r="O6" s="83">
        <v>10</v>
      </c>
      <c r="P6" s="83">
        <v>10</v>
      </c>
      <c r="Q6" s="83">
        <v>20</v>
      </c>
      <c r="R6" s="83"/>
      <c r="S6" s="83"/>
      <c r="T6" s="85">
        <f t="shared" si="3"/>
        <v>70</v>
      </c>
      <c r="U6" s="86">
        <f t="shared" si="4"/>
        <v>131</v>
      </c>
      <c r="V6" s="86">
        <f t="shared" si="5"/>
        <v>4</v>
      </c>
      <c r="W6" s="86">
        <f t="shared" si="6"/>
        <v>1</v>
      </c>
      <c r="X6" s="87">
        <f t="shared" si="7"/>
        <v>25</v>
      </c>
    </row>
    <row r="7" spans="1:38" ht="13">
      <c r="A7" s="9">
        <f t="shared" si="0"/>
        <v>3</v>
      </c>
      <c r="B7" s="17" t="s">
        <v>25</v>
      </c>
      <c r="C7" s="88" t="str">
        <f t="shared" si="1"/>
        <v>Riccardo Ri.</v>
      </c>
      <c r="D7" s="11">
        <v>1</v>
      </c>
      <c r="E7" s="52">
        <v>10</v>
      </c>
      <c r="F7" s="11">
        <v>17</v>
      </c>
      <c r="G7" s="11"/>
      <c r="H7" s="11">
        <v>10</v>
      </c>
      <c r="I7" s="11">
        <v>20</v>
      </c>
      <c r="J7" s="11"/>
      <c r="K7" s="11"/>
      <c r="L7" s="89">
        <f t="shared" si="2"/>
        <v>57</v>
      </c>
      <c r="M7" s="52">
        <v>10</v>
      </c>
      <c r="N7" s="11">
        <v>10</v>
      </c>
      <c r="O7" s="11">
        <v>20</v>
      </c>
      <c r="P7" s="11">
        <v>10</v>
      </c>
      <c r="Q7" s="11">
        <v>20</v>
      </c>
      <c r="R7" s="11"/>
      <c r="S7" s="11"/>
      <c r="T7" s="89">
        <f t="shared" si="3"/>
        <v>70</v>
      </c>
      <c r="U7" s="12">
        <f t="shared" si="4"/>
        <v>127</v>
      </c>
      <c r="V7" s="12">
        <f t="shared" si="5"/>
        <v>4</v>
      </c>
      <c r="W7" s="12">
        <f t="shared" si="6"/>
        <v>2</v>
      </c>
      <c r="X7" s="42">
        <f t="shared" si="7"/>
        <v>22</v>
      </c>
    </row>
    <row r="8" spans="1:38" ht="13" hidden="1">
      <c r="A8" s="80">
        <f t="shared" si="0"/>
        <v>4</v>
      </c>
      <c r="B8" s="81" t="s">
        <v>50</v>
      </c>
      <c r="C8" s="82" t="str">
        <f t="shared" si="1"/>
        <v>Alessandrro Co.</v>
      </c>
      <c r="D8" s="83"/>
      <c r="E8" s="84"/>
      <c r="F8" s="83"/>
      <c r="G8" s="83"/>
      <c r="H8" s="83"/>
      <c r="I8" s="83"/>
      <c r="J8" s="83"/>
      <c r="K8" s="83"/>
      <c r="L8" s="90">
        <f t="shared" si="2"/>
        <v>0</v>
      </c>
      <c r="M8" s="84"/>
      <c r="N8" s="83"/>
      <c r="O8" s="83"/>
      <c r="P8" s="83"/>
      <c r="Q8" s="83"/>
      <c r="R8" s="83"/>
      <c r="S8" s="83"/>
      <c r="T8" s="90">
        <f t="shared" si="3"/>
        <v>0</v>
      </c>
      <c r="U8" s="86" t="str">
        <f t="shared" si="4"/>
        <v/>
      </c>
      <c r="V8" s="86">
        <f t="shared" si="5"/>
        <v>0</v>
      </c>
      <c r="W8" s="86" t="str">
        <f t="shared" si="6"/>
        <v xml:space="preserve"> </v>
      </c>
      <c r="X8" s="87" t="str">
        <f t="shared" si="7"/>
        <v xml:space="preserve"> </v>
      </c>
    </row>
    <row r="9" spans="1:38" ht="13" hidden="1">
      <c r="A9" s="9">
        <f t="shared" si="0"/>
        <v>5</v>
      </c>
      <c r="B9" s="17" t="s">
        <v>26</v>
      </c>
      <c r="C9" s="88" t="str">
        <f t="shared" si="1"/>
        <v>Andrea Ga.</v>
      </c>
      <c r="D9" s="11"/>
      <c r="E9" s="52"/>
      <c r="F9" s="11"/>
      <c r="G9" s="11"/>
      <c r="H9" s="11"/>
      <c r="I9" s="11"/>
      <c r="J9" s="11"/>
      <c r="K9" s="11"/>
      <c r="L9" s="16">
        <f t="shared" si="2"/>
        <v>0</v>
      </c>
      <c r="M9" s="52"/>
      <c r="N9" s="11"/>
      <c r="O9" s="11"/>
      <c r="P9" s="11"/>
      <c r="Q9" s="11"/>
      <c r="R9" s="11"/>
      <c r="S9" s="11"/>
      <c r="T9" s="16">
        <f t="shared" si="3"/>
        <v>0</v>
      </c>
      <c r="U9" s="12" t="str">
        <f t="shared" si="4"/>
        <v/>
      </c>
      <c r="V9" s="12">
        <f t="shared" si="5"/>
        <v>0</v>
      </c>
      <c r="W9" s="12" t="str">
        <f t="shared" si="6"/>
        <v xml:space="preserve"> </v>
      </c>
      <c r="X9" s="42" t="str">
        <f t="shared" si="7"/>
        <v xml:space="preserve"> </v>
      </c>
    </row>
    <row r="10" spans="1:38" ht="13" hidden="1">
      <c r="A10" s="80">
        <f t="shared" si="0"/>
        <v>6</v>
      </c>
      <c r="B10" s="81" t="s">
        <v>35</v>
      </c>
      <c r="C10" s="82" t="str">
        <f t="shared" si="1"/>
        <v>Andrea Mo.</v>
      </c>
      <c r="D10" s="83"/>
      <c r="E10" s="84"/>
      <c r="F10" s="83"/>
      <c r="G10" s="83"/>
      <c r="H10" s="83"/>
      <c r="I10" s="83"/>
      <c r="J10" s="83"/>
      <c r="K10" s="83"/>
      <c r="L10" s="90">
        <f t="shared" si="2"/>
        <v>0</v>
      </c>
      <c r="M10" s="84"/>
      <c r="N10" s="83"/>
      <c r="O10" s="83"/>
      <c r="P10" s="83"/>
      <c r="Q10" s="83"/>
      <c r="R10" s="83"/>
      <c r="S10" s="83"/>
      <c r="T10" s="90">
        <f t="shared" si="3"/>
        <v>0</v>
      </c>
      <c r="U10" s="86" t="str">
        <f t="shared" si="4"/>
        <v/>
      </c>
      <c r="V10" s="86">
        <f t="shared" si="5"/>
        <v>0</v>
      </c>
      <c r="W10" s="86" t="str">
        <f t="shared" si="6"/>
        <v xml:space="preserve"> </v>
      </c>
      <c r="X10" s="87" t="str">
        <f t="shared" si="7"/>
        <v xml:space="preserve"> </v>
      </c>
    </row>
    <row r="11" spans="1:38" ht="13" hidden="1">
      <c r="A11" s="9">
        <f t="shared" si="0"/>
        <v>7</v>
      </c>
      <c r="B11" s="17" t="s">
        <v>51</v>
      </c>
      <c r="C11" s="88" t="str">
        <f t="shared" si="1"/>
        <v>Andrea Pr.</v>
      </c>
      <c r="D11" s="11"/>
      <c r="E11" s="52"/>
      <c r="F11" s="11"/>
      <c r="G11" s="11"/>
      <c r="H11" s="11"/>
      <c r="I11" s="11"/>
      <c r="J11" s="11"/>
      <c r="K11" s="11"/>
      <c r="L11" s="16">
        <f t="shared" si="2"/>
        <v>0</v>
      </c>
      <c r="M11" s="52"/>
      <c r="N11" s="11"/>
      <c r="O11" s="11"/>
      <c r="P11" s="11"/>
      <c r="Q11" s="11"/>
      <c r="R11" s="11"/>
      <c r="S11" s="11"/>
      <c r="T11" s="16">
        <f t="shared" si="3"/>
        <v>0</v>
      </c>
      <c r="U11" s="12" t="str">
        <f t="shared" si="4"/>
        <v/>
      </c>
      <c r="V11" s="12">
        <f t="shared" si="5"/>
        <v>0</v>
      </c>
      <c r="W11" s="12" t="str">
        <f t="shared" si="6"/>
        <v xml:space="preserve"> </v>
      </c>
      <c r="X11" s="42" t="str">
        <f t="shared" si="7"/>
        <v xml:space="preserve"> </v>
      </c>
    </row>
    <row r="12" spans="1:38" ht="13" hidden="1">
      <c r="A12" s="80">
        <f t="shared" si="0"/>
        <v>8</v>
      </c>
      <c r="B12" s="81" t="s">
        <v>18</v>
      </c>
      <c r="C12" s="82" t="str">
        <f t="shared" si="1"/>
        <v>Artemisia Vo.</v>
      </c>
      <c r="D12" s="83"/>
      <c r="E12" s="84"/>
      <c r="F12" s="83"/>
      <c r="G12" s="83"/>
      <c r="H12" s="83"/>
      <c r="I12" s="83"/>
      <c r="J12" s="83"/>
      <c r="K12" s="83"/>
      <c r="L12" s="90">
        <f t="shared" si="2"/>
        <v>0</v>
      </c>
      <c r="M12" s="84"/>
      <c r="N12" s="83"/>
      <c r="O12" s="83"/>
      <c r="P12" s="83"/>
      <c r="Q12" s="83"/>
      <c r="R12" s="83"/>
      <c r="S12" s="83"/>
      <c r="T12" s="90">
        <f t="shared" si="3"/>
        <v>0</v>
      </c>
      <c r="U12" s="86" t="str">
        <f t="shared" si="4"/>
        <v/>
      </c>
      <c r="V12" s="86">
        <f t="shared" si="5"/>
        <v>0</v>
      </c>
      <c r="W12" s="86" t="str">
        <f t="shared" si="6"/>
        <v xml:space="preserve"> </v>
      </c>
      <c r="X12" s="87" t="str">
        <f t="shared" si="7"/>
        <v xml:space="preserve"> </v>
      </c>
    </row>
    <row r="13" spans="1:38" ht="13">
      <c r="A13" s="9">
        <f t="shared" si="0"/>
        <v>9</v>
      </c>
      <c r="B13" s="17" t="s">
        <v>32</v>
      </c>
      <c r="C13" s="88" t="str">
        <f t="shared" si="1"/>
        <v>Francesco Ma.</v>
      </c>
      <c r="D13" s="11">
        <v>1</v>
      </c>
      <c r="E13" s="52">
        <v>10</v>
      </c>
      <c r="F13" s="11">
        <v>10</v>
      </c>
      <c r="G13" s="11">
        <v>16</v>
      </c>
      <c r="H13" s="11"/>
      <c r="I13" s="11">
        <v>20</v>
      </c>
      <c r="J13" s="11"/>
      <c r="K13" s="11"/>
      <c r="L13" s="89">
        <f t="shared" si="2"/>
        <v>56</v>
      </c>
      <c r="M13" s="52">
        <v>10</v>
      </c>
      <c r="N13" s="11">
        <v>6</v>
      </c>
      <c r="O13" s="11">
        <v>20</v>
      </c>
      <c r="P13" s="11"/>
      <c r="Q13" s="11">
        <v>20</v>
      </c>
      <c r="R13" s="11"/>
      <c r="S13" s="11"/>
      <c r="T13" s="89">
        <f t="shared" si="3"/>
        <v>56</v>
      </c>
      <c r="U13" s="12">
        <f t="shared" si="4"/>
        <v>112</v>
      </c>
      <c r="V13" s="12">
        <f t="shared" si="5"/>
        <v>0</v>
      </c>
      <c r="W13" s="12">
        <f t="shared" si="6"/>
        <v>3</v>
      </c>
      <c r="X13" s="42">
        <f t="shared" si="7"/>
        <v>19</v>
      </c>
    </row>
    <row r="14" spans="1:38" ht="13" hidden="1">
      <c r="A14" s="80">
        <f t="shared" si="0"/>
        <v>10</v>
      </c>
      <c r="B14" s="81" t="s">
        <v>52</v>
      </c>
      <c r="C14" s="82" t="str">
        <f t="shared" si="1"/>
        <v>Bruno Pa.</v>
      </c>
      <c r="D14" s="83"/>
      <c r="E14" s="84"/>
      <c r="F14" s="83"/>
      <c r="G14" s="83"/>
      <c r="H14" s="83"/>
      <c r="I14" s="83"/>
      <c r="J14" s="83"/>
      <c r="K14" s="83"/>
      <c r="L14" s="90">
        <f t="shared" si="2"/>
        <v>0</v>
      </c>
      <c r="M14" s="84"/>
      <c r="N14" s="83"/>
      <c r="O14" s="83"/>
      <c r="P14" s="83"/>
      <c r="Q14" s="83"/>
      <c r="R14" s="83"/>
      <c r="S14" s="83"/>
      <c r="T14" s="90">
        <f t="shared" si="3"/>
        <v>0</v>
      </c>
      <c r="U14" s="86" t="str">
        <f t="shared" si="4"/>
        <v/>
      </c>
      <c r="V14" s="86">
        <f t="shared" si="5"/>
        <v>0</v>
      </c>
      <c r="W14" s="86" t="str">
        <f t="shared" si="6"/>
        <v xml:space="preserve"> </v>
      </c>
      <c r="X14" s="87" t="str">
        <f t="shared" si="7"/>
        <v xml:space="preserve"> </v>
      </c>
    </row>
    <row r="15" spans="1:38" ht="13">
      <c r="A15" s="9">
        <f t="shared" si="0"/>
        <v>11</v>
      </c>
      <c r="B15" s="17" t="s">
        <v>15</v>
      </c>
      <c r="C15" s="88" t="str">
        <f t="shared" si="1"/>
        <v>Paolo Va.</v>
      </c>
      <c r="D15" s="11">
        <v>1</v>
      </c>
      <c r="E15" s="52">
        <v>10</v>
      </c>
      <c r="F15" s="11">
        <v>9</v>
      </c>
      <c r="G15" s="11">
        <v>20</v>
      </c>
      <c r="H15" s="11"/>
      <c r="I15" s="11">
        <v>20</v>
      </c>
      <c r="J15" s="11"/>
      <c r="K15" s="11"/>
      <c r="L15" s="89">
        <f t="shared" si="2"/>
        <v>59</v>
      </c>
      <c r="M15" s="52"/>
      <c r="N15" s="11">
        <v>8</v>
      </c>
      <c r="O15" s="11">
        <v>20</v>
      </c>
      <c r="P15" s="11"/>
      <c r="Q15" s="11">
        <v>20</v>
      </c>
      <c r="R15" s="11">
        <v>-10</v>
      </c>
      <c r="S15" s="11"/>
      <c r="T15" s="89">
        <f t="shared" si="3"/>
        <v>38</v>
      </c>
      <c r="U15" s="12">
        <f t="shared" si="4"/>
        <v>97</v>
      </c>
      <c r="V15" s="12">
        <f t="shared" si="5"/>
        <v>0</v>
      </c>
      <c r="W15" s="12">
        <f t="shared" si="6"/>
        <v>4</v>
      </c>
      <c r="X15" s="42">
        <f t="shared" si="7"/>
        <v>17</v>
      </c>
    </row>
    <row r="16" spans="1:38" ht="13" hidden="1">
      <c r="A16" s="80">
        <f t="shared" si="0"/>
        <v>12</v>
      </c>
      <c r="B16" s="81" t="s">
        <v>53</v>
      </c>
      <c r="C16" s="82" t="str">
        <f t="shared" si="1"/>
        <v>Claudio Ma.</v>
      </c>
      <c r="D16" s="83"/>
      <c r="E16" s="84"/>
      <c r="F16" s="83"/>
      <c r="G16" s="83"/>
      <c r="H16" s="83"/>
      <c r="I16" s="83"/>
      <c r="J16" s="83"/>
      <c r="K16" s="83"/>
      <c r="L16" s="90">
        <f t="shared" si="2"/>
        <v>0</v>
      </c>
      <c r="M16" s="84"/>
      <c r="N16" s="83"/>
      <c r="O16" s="83"/>
      <c r="P16" s="83"/>
      <c r="Q16" s="83"/>
      <c r="R16" s="83"/>
      <c r="S16" s="83"/>
      <c r="T16" s="90">
        <f t="shared" si="3"/>
        <v>0</v>
      </c>
      <c r="U16" s="86" t="str">
        <f t="shared" si="4"/>
        <v/>
      </c>
      <c r="V16" s="86">
        <f t="shared" si="5"/>
        <v>0</v>
      </c>
      <c r="W16" s="86" t="str">
        <f t="shared" si="6"/>
        <v xml:space="preserve"> </v>
      </c>
      <c r="X16" s="87" t="str">
        <f t="shared" si="7"/>
        <v xml:space="preserve"> </v>
      </c>
    </row>
    <row r="17" spans="1:24" ht="13">
      <c r="A17" s="9">
        <f t="shared" si="0"/>
        <v>13</v>
      </c>
      <c r="B17" s="17" t="s">
        <v>16</v>
      </c>
      <c r="C17" s="88" t="str">
        <f t="shared" si="1"/>
        <v>Franco Na.</v>
      </c>
      <c r="D17" s="11">
        <v>1</v>
      </c>
      <c r="E17" s="52">
        <v>10</v>
      </c>
      <c r="F17" s="11">
        <v>3</v>
      </c>
      <c r="G17" s="11">
        <v>10</v>
      </c>
      <c r="H17" s="11"/>
      <c r="I17" s="11">
        <v>20</v>
      </c>
      <c r="J17" s="11"/>
      <c r="K17" s="11"/>
      <c r="L17" s="89">
        <f t="shared" si="2"/>
        <v>43</v>
      </c>
      <c r="M17" s="52">
        <v>10</v>
      </c>
      <c r="N17" s="11">
        <v>17</v>
      </c>
      <c r="O17" s="11"/>
      <c r="P17" s="11">
        <v>5</v>
      </c>
      <c r="Q17" s="11">
        <v>20</v>
      </c>
      <c r="R17" s="11"/>
      <c r="S17" s="11"/>
      <c r="T17" s="89">
        <f t="shared" si="3"/>
        <v>52</v>
      </c>
      <c r="U17" s="12">
        <f t="shared" si="4"/>
        <v>95</v>
      </c>
      <c r="V17" s="12">
        <f t="shared" si="5"/>
        <v>1</v>
      </c>
      <c r="W17" s="12">
        <f t="shared" si="6"/>
        <v>5</v>
      </c>
      <c r="X17" s="42">
        <f t="shared" si="7"/>
        <v>16</v>
      </c>
    </row>
    <row r="18" spans="1:24" ht="13" hidden="1">
      <c r="A18" s="80">
        <f t="shared" si="0"/>
        <v>14</v>
      </c>
      <c r="B18" s="81" t="s">
        <v>36</v>
      </c>
      <c r="C18" s="82" t="str">
        <f t="shared" si="1"/>
        <v>Daniele Fe.</v>
      </c>
      <c r="D18" s="83"/>
      <c r="E18" s="84"/>
      <c r="F18" s="83"/>
      <c r="G18" s="83"/>
      <c r="H18" s="83"/>
      <c r="I18" s="83"/>
      <c r="J18" s="83"/>
      <c r="K18" s="83"/>
      <c r="L18" s="90">
        <f t="shared" si="2"/>
        <v>0</v>
      </c>
      <c r="M18" s="84"/>
      <c r="N18" s="83"/>
      <c r="O18" s="83"/>
      <c r="P18" s="83"/>
      <c r="Q18" s="83"/>
      <c r="R18" s="83"/>
      <c r="S18" s="83"/>
      <c r="T18" s="90">
        <f t="shared" si="3"/>
        <v>0</v>
      </c>
      <c r="U18" s="86" t="str">
        <f t="shared" si="4"/>
        <v/>
      </c>
      <c r="V18" s="86">
        <f t="shared" si="5"/>
        <v>0</v>
      </c>
      <c r="W18" s="86" t="str">
        <f t="shared" si="6"/>
        <v xml:space="preserve"> </v>
      </c>
      <c r="X18" s="87" t="str">
        <f t="shared" si="7"/>
        <v xml:space="preserve"> </v>
      </c>
    </row>
    <row r="19" spans="1:24" ht="13" hidden="1">
      <c r="A19" s="9">
        <f t="shared" si="0"/>
        <v>15</v>
      </c>
      <c r="B19" s="17" t="s">
        <v>54</v>
      </c>
      <c r="C19" s="88" t="str">
        <f t="shared" si="1"/>
        <v>Daniele Pa.</v>
      </c>
      <c r="D19" s="11"/>
      <c r="E19" s="52"/>
      <c r="F19" s="11"/>
      <c r="G19" s="11"/>
      <c r="H19" s="11"/>
      <c r="I19" s="11"/>
      <c r="J19" s="11"/>
      <c r="K19" s="11"/>
      <c r="L19" s="16">
        <f t="shared" si="2"/>
        <v>0</v>
      </c>
      <c r="M19" s="52"/>
      <c r="N19" s="11"/>
      <c r="O19" s="11"/>
      <c r="P19" s="11"/>
      <c r="Q19" s="11"/>
      <c r="R19" s="11"/>
      <c r="S19" s="11"/>
      <c r="T19" s="16">
        <f t="shared" si="3"/>
        <v>0</v>
      </c>
      <c r="U19" s="12" t="str">
        <f t="shared" si="4"/>
        <v/>
      </c>
      <c r="V19" s="12">
        <f t="shared" si="5"/>
        <v>0</v>
      </c>
      <c r="W19" s="12" t="str">
        <f t="shared" si="6"/>
        <v xml:space="preserve"> </v>
      </c>
      <c r="X19" s="42" t="str">
        <f t="shared" si="7"/>
        <v xml:space="preserve"> </v>
      </c>
    </row>
    <row r="20" spans="1:24" ht="13">
      <c r="A20" s="80">
        <f t="shared" si="0"/>
        <v>16</v>
      </c>
      <c r="B20" s="81" t="s">
        <v>20</v>
      </c>
      <c r="C20" s="82" t="str">
        <f t="shared" si="1"/>
        <v>Massimo Be.</v>
      </c>
      <c r="D20" s="83">
        <v>1</v>
      </c>
      <c r="E20" s="84">
        <v>10</v>
      </c>
      <c r="F20" s="83">
        <v>11</v>
      </c>
      <c r="G20" s="83">
        <v>10</v>
      </c>
      <c r="H20" s="83">
        <v>10</v>
      </c>
      <c r="I20" s="83">
        <v>20</v>
      </c>
      <c r="J20" s="83"/>
      <c r="K20" s="83"/>
      <c r="L20" s="85">
        <f t="shared" si="2"/>
        <v>61</v>
      </c>
      <c r="M20" s="84"/>
      <c r="N20" s="83">
        <v>12</v>
      </c>
      <c r="O20" s="83">
        <v>10</v>
      </c>
      <c r="P20" s="83"/>
      <c r="Q20" s="83">
        <v>20</v>
      </c>
      <c r="R20" s="83">
        <v>-10</v>
      </c>
      <c r="S20" s="83"/>
      <c r="T20" s="85">
        <f t="shared" si="3"/>
        <v>32</v>
      </c>
      <c r="U20" s="86">
        <f t="shared" si="4"/>
        <v>93</v>
      </c>
      <c r="V20" s="86">
        <f t="shared" si="5"/>
        <v>2</v>
      </c>
      <c r="W20" s="86">
        <f t="shared" si="6"/>
        <v>6</v>
      </c>
      <c r="X20" s="87">
        <f t="shared" si="7"/>
        <v>15</v>
      </c>
    </row>
    <row r="21" spans="1:24" ht="13" hidden="1">
      <c r="A21" s="9">
        <f t="shared" si="0"/>
        <v>17</v>
      </c>
      <c r="B21" s="17" t="s">
        <v>42</v>
      </c>
      <c r="C21" s="88" t="str">
        <f t="shared" si="1"/>
        <v>Erminio Se.</v>
      </c>
      <c r="D21" s="11"/>
      <c r="E21" s="52"/>
      <c r="F21" s="11"/>
      <c r="G21" s="11"/>
      <c r="H21" s="11"/>
      <c r="I21" s="11"/>
      <c r="J21" s="11"/>
      <c r="K21" s="11"/>
      <c r="L21" s="16">
        <f t="shared" si="2"/>
        <v>0</v>
      </c>
      <c r="M21" s="52"/>
      <c r="N21" s="11"/>
      <c r="O21" s="11"/>
      <c r="P21" s="11"/>
      <c r="Q21" s="11"/>
      <c r="R21" s="11"/>
      <c r="S21" s="11"/>
      <c r="T21" s="16">
        <f t="shared" si="3"/>
        <v>0</v>
      </c>
      <c r="U21" s="12" t="str">
        <f t="shared" si="4"/>
        <v/>
      </c>
      <c r="V21" s="12">
        <f t="shared" si="5"/>
        <v>0</v>
      </c>
      <c r="W21" s="12" t="str">
        <f t="shared" si="6"/>
        <v xml:space="preserve"> </v>
      </c>
      <c r="X21" s="42" t="str">
        <f t="shared" si="7"/>
        <v xml:space="preserve"> </v>
      </c>
    </row>
    <row r="22" spans="1:24" ht="13">
      <c r="A22" s="80">
        <f t="shared" si="0"/>
        <v>18</v>
      </c>
      <c r="B22" s="81" t="s">
        <v>21</v>
      </c>
      <c r="C22" s="82" t="str">
        <f t="shared" si="1"/>
        <v>Massimo Mo.</v>
      </c>
      <c r="D22" s="91">
        <v>1</v>
      </c>
      <c r="E22" s="92">
        <v>10</v>
      </c>
      <c r="F22" s="91">
        <v>10</v>
      </c>
      <c r="G22" s="91">
        <v>16</v>
      </c>
      <c r="H22" s="91">
        <v>10</v>
      </c>
      <c r="I22" s="91">
        <v>20</v>
      </c>
      <c r="J22" s="93"/>
      <c r="K22" s="93"/>
      <c r="L22" s="94">
        <f t="shared" si="2"/>
        <v>66</v>
      </c>
      <c r="M22" s="92">
        <v>0</v>
      </c>
      <c r="N22" s="91">
        <v>7</v>
      </c>
      <c r="O22" s="91">
        <v>10</v>
      </c>
      <c r="P22" s="93"/>
      <c r="Q22" s="91">
        <v>20</v>
      </c>
      <c r="R22" s="91">
        <v>-10</v>
      </c>
      <c r="S22" s="93"/>
      <c r="T22" s="94">
        <f t="shared" si="3"/>
        <v>27</v>
      </c>
      <c r="U22" s="95">
        <f>IF(D22=1,L22+T22,"")</f>
        <v>93</v>
      </c>
      <c r="V22" s="95">
        <f t="shared" si="5"/>
        <v>2</v>
      </c>
      <c r="W22" s="95">
        <f>IF(D22=1,RANK(U22,$U$5:$U$49)," ")</f>
        <v>6</v>
      </c>
      <c r="X22" s="96">
        <f>IF(D22=1,(($D$50-W22+1)+IF(W22=1,5,IF(W22=2,3,IF(W22=3,1,0))))," ")</f>
        <v>15</v>
      </c>
    </row>
    <row r="23" spans="1:24" ht="13">
      <c r="A23" s="9">
        <f t="shared" si="0"/>
        <v>19</v>
      </c>
      <c r="B23" s="17" t="s">
        <v>17</v>
      </c>
      <c r="C23" s="88" t="str">
        <f t="shared" si="1"/>
        <v>Giuseppe Ta.</v>
      </c>
      <c r="D23" s="11">
        <v>1</v>
      </c>
      <c r="E23" s="52">
        <v>10</v>
      </c>
      <c r="F23" s="11">
        <v>16</v>
      </c>
      <c r="G23" s="11">
        <v>6</v>
      </c>
      <c r="H23" s="11">
        <v>5</v>
      </c>
      <c r="I23" s="11">
        <v>20</v>
      </c>
      <c r="J23" s="11"/>
      <c r="K23" s="11"/>
      <c r="L23" s="89">
        <f t="shared" si="2"/>
        <v>57</v>
      </c>
      <c r="M23" s="52"/>
      <c r="N23" s="11">
        <v>8</v>
      </c>
      <c r="O23" s="11">
        <v>16</v>
      </c>
      <c r="P23" s="11"/>
      <c r="Q23" s="11">
        <v>20</v>
      </c>
      <c r="R23" s="11">
        <v>-10</v>
      </c>
      <c r="S23" s="11"/>
      <c r="T23" s="89">
        <f t="shared" si="3"/>
        <v>34</v>
      </c>
      <c r="U23" s="12">
        <f t="shared" ref="U23:U49" si="8">IF(D23=1,L23+T23,"")</f>
        <v>91</v>
      </c>
      <c r="V23" s="12">
        <f t="shared" si="5"/>
        <v>1</v>
      </c>
      <c r="W23" s="12">
        <f t="shared" ref="W23:W49" si="9">IF(D23=1,RANK(U23,$U$5:$U$49)," ")</f>
        <v>8</v>
      </c>
      <c r="X23" s="42">
        <f t="shared" ref="X23:X49" si="10">IF(D23=1,(($D$50-W23+1)+IF(W23=1,5,IF(W23=2,3,IF(W23=3,1,0))))," ")</f>
        <v>13</v>
      </c>
    </row>
    <row r="24" spans="1:24" ht="13" hidden="1">
      <c r="A24" s="80">
        <f t="shared" si="0"/>
        <v>20</v>
      </c>
      <c r="B24" s="81" t="s">
        <v>23</v>
      </c>
      <c r="C24" s="82" t="str">
        <f t="shared" si="1"/>
        <v>Francesco Be.</v>
      </c>
      <c r="D24" s="83"/>
      <c r="E24" s="84"/>
      <c r="F24" s="83"/>
      <c r="G24" s="83"/>
      <c r="H24" s="83"/>
      <c r="I24" s="83"/>
      <c r="J24" s="83"/>
      <c r="K24" s="83"/>
      <c r="L24" s="90">
        <f t="shared" si="2"/>
        <v>0</v>
      </c>
      <c r="M24" s="84"/>
      <c r="N24" s="83"/>
      <c r="O24" s="83"/>
      <c r="P24" s="83"/>
      <c r="Q24" s="83"/>
      <c r="R24" s="83"/>
      <c r="S24" s="83"/>
      <c r="T24" s="90">
        <f t="shared" si="3"/>
        <v>0</v>
      </c>
      <c r="U24" s="86" t="str">
        <f t="shared" si="8"/>
        <v/>
      </c>
      <c r="V24" s="86">
        <f t="shared" si="5"/>
        <v>0</v>
      </c>
      <c r="W24" s="86" t="str">
        <f t="shared" si="9"/>
        <v xml:space="preserve"> </v>
      </c>
      <c r="X24" s="87" t="str">
        <f t="shared" si="10"/>
        <v xml:space="preserve"> </v>
      </c>
    </row>
    <row r="25" spans="1:24" ht="13">
      <c r="A25" s="9">
        <f t="shared" si="0"/>
        <v>21</v>
      </c>
      <c r="B25" s="17" t="s">
        <v>33</v>
      </c>
      <c r="C25" s="88" t="str">
        <f t="shared" si="1"/>
        <v>Daniel Te.</v>
      </c>
      <c r="D25" s="11">
        <v>1</v>
      </c>
      <c r="E25" s="52">
        <v>10</v>
      </c>
      <c r="F25" s="11">
        <v>14</v>
      </c>
      <c r="G25" s="11"/>
      <c r="H25" s="11">
        <v>5</v>
      </c>
      <c r="I25" s="11">
        <v>20</v>
      </c>
      <c r="J25" s="11"/>
      <c r="K25" s="11"/>
      <c r="L25" s="89">
        <f t="shared" si="2"/>
        <v>49</v>
      </c>
      <c r="M25" s="52"/>
      <c r="N25" s="11">
        <v>11</v>
      </c>
      <c r="O25" s="11">
        <v>10</v>
      </c>
      <c r="P25" s="11"/>
      <c r="Q25" s="11">
        <v>20</v>
      </c>
      <c r="R25" s="11"/>
      <c r="S25" s="11"/>
      <c r="T25" s="89">
        <f t="shared" si="3"/>
        <v>41</v>
      </c>
      <c r="U25" s="12">
        <f t="shared" si="8"/>
        <v>90</v>
      </c>
      <c r="V25" s="12">
        <f t="shared" si="5"/>
        <v>1</v>
      </c>
      <c r="W25" s="12">
        <f t="shared" si="9"/>
        <v>9</v>
      </c>
      <c r="X25" s="42">
        <f t="shared" si="10"/>
        <v>12</v>
      </c>
    </row>
    <row r="26" spans="1:24" ht="13">
      <c r="A26" s="80">
        <f t="shared" si="0"/>
        <v>22</v>
      </c>
      <c r="B26" s="81" t="s">
        <v>41</v>
      </c>
      <c r="C26" s="82" t="str">
        <f t="shared" si="1"/>
        <v>Jolly 1.</v>
      </c>
      <c r="D26" s="83">
        <v>1</v>
      </c>
      <c r="E26" s="84">
        <v>10</v>
      </c>
      <c r="F26" s="83">
        <v>18</v>
      </c>
      <c r="G26" s="83">
        <v>4</v>
      </c>
      <c r="H26" s="83">
        <v>10</v>
      </c>
      <c r="I26" s="83">
        <v>20</v>
      </c>
      <c r="J26" s="83"/>
      <c r="K26" s="83"/>
      <c r="L26" s="85">
        <f t="shared" si="2"/>
        <v>62</v>
      </c>
      <c r="M26" s="84">
        <v>0</v>
      </c>
      <c r="N26" s="83">
        <v>4</v>
      </c>
      <c r="O26" s="83">
        <v>12</v>
      </c>
      <c r="P26" s="83">
        <v>0</v>
      </c>
      <c r="Q26" s="83">
        <v>20</v>
      </c>
      <c r="R26" s="83">
        <v>-10</v>
      </c>
      <c r="S26" s="83"/>
      <c r="T26" s="85">
        <f t="shared" si="3"/>
        <v>26</v>
      </c>
      <c r="U26" s="86">
        <f t="shared" si="8"/>
        <v>88</v>
      </c>
      <c r="V26" s="86">
        <f t="shared" si="5"/>
        <v>2</v>
      </c>
      <c r="W26" s="86">
        <f t="shared" si="9"/>
        <v>10</v>
      </c>
      <c r="X26" s="87">
        <f t="shared" si="10"/>
        <v>11</v>
      </c>
    </row>
    <row r="27" spans="1:24" ht="13">
      <c r="A27" s="9">
        <f t="shared" si="0"/>
        <v>23</v>
      </c>
      <c r="B27" s="17" t="s">
        <v>12</v>
      </c>
      <c r="C27" s="88" t="str">
        <f t="shared" si="1"/>
        <v>Alessandro Ba.</v>
      </c>
      <c r="D27" s="11">
        <v>1</v>
      </c>
      <c r="E27" s="52">
        <v>10</v>
      </c>
      <c r="F27" s="11">
        <v>11</v>
      </c>
      <c r="G27" s="11"/>
      <c r="H27" s="11">
        <v>5</v>
      </c>
      <c r="I27" s="11">
        <v>20</v>
      </c>
      <c r="J27" s="11"/>
      <c r="K27" s="11"/>
      <c r="L27" s="89">
        <f t="shared" si="2"/>
        <v>46</v>
      </c>
      <c r="M27" s="52">
        <v>0</v>
      </c>
      <c r="N27" s="11">
        <v>14</v>
      </c>
      <c r="O27" s="11"/>
      <c r="P27" s="11">
        <v>5</v>
      </c>
      <c r="Q27" s="11">
        <v>20</v>
      </c>
      <c r="R27" s="11"/>
      <c r="S27" s="11"/>
      <c r="T27" s="89">
        <f t="shared" si="3"/>
        <v>39</v>
      </c>
      <c r="U27" s="12">
        <f t="shared" si="8"/>
        <v>85</v>
      </c>
      <c r="V27" s="12">
        <f t="shared" si="5"/>
        <v>2</v>
      </c>
      <c r="W27" s="12">
        <f t="shared" si="9"/>
        <v>11</v>
      </c>
      <c r="X27" s="42">
        <f t="shared" si="10"/>
        <v>10</v>
      </c>
    </row>
    <row r="28" spans="1:24" ht="13">
      <c r="A28" s="80">
        <f t="shared" si="0"/>
        <v>24</v>
      </c>
      <c r="B28" s="81" t="s">
        <v>44</v>
      </c>
      <c r="C28" s="82" t="str">
        <f t="shared" si="1"/>
        <v>Marco Ta.</v>
      </c>
      <c r="D28" s="83">
        <v>1</v>
      </c>
      <c r="E28" s="84"/>
      <c r="F28" s="83">
        <v>14</v>
      </c>
      <c r="G28" s="83">
        <v>20</v>
      </c>
      <c r="H28" s="83">
        <v>5</v>
      </c>
      <c r="I28" s="83">
        <v>20</v>
      </c>
      <c r="J28" s="83">
        <v>-10</v>
      </c>
      <c r="K28" s="83"/>
      <c r="L28" s="85">
        <f t="shared" si="2"/>
        <v>49</v>
      </c>
      <c r="M28" s="84"/>
      <c r="N28" s="83">
        <v>7</v>
      </c>
      <c r="O28" s="83">
        <v>16</v>
      </c>
      <c r="P28" s="83"/>
      <c r="Q28" s="83">
        <v>20</v>
      </c>
      <c r="R28" s="83">
        <v>-10</v>
      </c>
      <c r="S28" s="83"/>
      <c r="T28" s="85">
        <f t="shared" si="3"/>
        <v>33</v>
      </c>
      <c r="U28" s="86">
        <f t="shared" si="8"/>
        <v>82</v>
      </c>
      <c r="V28" s="86">
        <f t="shared" si="5"/>
        <v>1</v>
      </c>
      <c r="W28" s="86">
        <f t="shared" si="9"/>
        <v>12</v>
      </c>
      <c r="X28" s="87">
        <f t="shared" si="10"/>
        <v>9</v>
      </c>
    </row>
    <row r="29" spans="1:24" ht="13" hidden="1">
      <c r="A29" s="9">
        <f t="shared" si="0"/>
        <v>25</v>
      </c>
      <c r="B29" s="17" t="s">
        <v>37</v>
      </c>
      <c r="C29" s="88" t="str">
        <f t="shared" si="1"/>
        <v>Gino Lu.</v>
      </c>
      <c r="D29" s="11"/>
      <c r="E29" s="52"/>
      <c r="F29" s="11"/>
      <c r="G29" s="11"/>
      <c r="H29" s="11"/>
      <c r="I29" s="11"/>
      <c r="J29" s="11"/>
      <c r="K29" s="11"/>
      <c r="L29" s="16">
        <f t="shared" si="2"/>
        <v>0</v>
      </c>
      <c r="M29" s="52"/>
      <c r="N29" s="11"/>
      <c r="O29" s="11"/>
      <c r="P29" s="11"/>
      <c r="Q29" s="11"/>
      <c r="R29" s="11"/>
      <c r="S29" s="11"/>
      <c r="T29" s="16">
        <f t="shared" si="3"/>
        <v>0</v>
      </c>
      <c r="U29" s="12" t="str">
        <f t="shared" si="8"/>
        <v/>
      </c>
      <c r="V29" s="12">
        <f t="shared" si="5"/>
        <v>0</v>
      </c>
      <c r="W29" s="12" t="str">
        <f t="shared" si="9"/>
        <v xml:space="preserve"> </v>
      </c>
      <c r="X29" s="42" t="str">
        <f t="shared" si="10"/>
        <v xml:space="preserve"> </v>
      </c>
    </row>
    <row r="30" spans="1:24" ht="13">
      <c r="A30" s="80">
        <f t="shared" si="0"/>
        <v>26</v>
      </c>
      <c r="B30" s="81" t="s">
        <v>22</v>
      </c>
      <c r="C30" s="82" t="str">
        <f t="shared" si="1"/>
        <v>Francesco Ul.</v>
      </c>
      <c r="D30" s="83">
        <v>1</v>
      </c>
      <c r="E30" s="84">
        <v>10</v>
      </c>
      <c r="F30" s="83">
        <v>7</v>
      </c>
      <c r="G30" s="83">
        <v>20</v>
      </c>
      <c r="H30" s="83"/>
      <c r="I30" s="83">
        <v>20</v>
      </c>
      <c r="J30" s="83"/>
      <c r="K30" s="83"/>
      <c r="L30" s="85">
        <f t="shared" si="2"/>
        <v>57</v>
      </c>
      <c r="M30" s="84"/>
      <c r="N30" s="83">
        <v>4</v>
      </c>
      <c r="O30" s="83">
        <v>8</v>
      </c>
      <c r="P30" s="83"/>
      <c r="Q30" s="83">
        <v>20</v>
      </c>
      <c r="R30" s="83">
        <v>-10</v>
      </c>
      <c r="S30" s="83"/>
      <c r="T30" s="85">
        <f t="shared" si="3"/>
        <v>22</v>
      </c>
      <c r="U30" s="86">
        <f t="shared" si="8"/>
        <v>79</v>
      </c>
      <c r="V30" s="86">
        <f t="shared" si="5"/>
        <v>0</v>
      </c>
      <c r="W30" s="86">
        <f t="shared" si="9"/>
        <v>13</v>
      </c>
      <c r="X30" s="87">
        <f t="shared" si="10"/>
        <v>8</v>
      </c>
    </row>
    <row r="31" spans="1:24" ht="13" hidden="1">
      <c r="A31" s="9">
        <f t="shared" si="0"/>
        <v>27</v>
      </c>
      <c r="B31" s="57" t="s">
        <v>49</v>
      </c>
      <c r="C31" s="51" t="str">
        <f t="shared" si="1"/>
        <v>Ivan Ma.</v>
      </c>
      <c r="D31" s="52"/>
      <c r="E31" s="52"/>
      <c r="F31" s="11"/>
      <c r="G31" s="11"/>
      <c r="H31" s="11"/>
      <c r="I31" s="11"/>
      <c r="J31" s="11"/>
      <c r="K31" s="11"/>
      <c r="L31" s="16"/>
      <c r="M31" s="52"/>
      <c r="N31" s="11"/>
      <c r="O31" s="11"/>
      <c r="P31" s="11"/>
      <c r="Q31" s="11"/>
      <c r="R31" s="11"/>
      <c r="S31" s="11"/>
      <c r="T31" s="16"/>
      <c r="U31" s="12" t="str">
        <f t="shared" si="8"/>
        <v/>
      </c>
      <c r="V31" s="12">
        <f t="shared" si="5"/>
        <v>0</v>
      </c>
      <c r="W31" s="12" t="str">
        <f t="shared" si="9"/>
        <v xml:space="preserve"> </v>
      </c>
      <c r="X31" s="42" t="str">
        <f t="shared" si="10"/>
        <v xml:space="preserve"> </v>
      </c>
    </row>
    <row r="32" spans="1:24" ht="13">
      <c r="A32" s="80">
        <f t="shared" si="0"/>
        <v>28</v>
      </c>
      <c r="B32" s="81" t="s">
        <v>19</v>
      </c>
      <c r="C32" s="82" t="str">
        <f t="shared" si="1"/>
        <v>Daniele Pe.</v>
      </c>
      <c r="D32" s="83">
        <v>1</v>
      </c>
      <c r="E32" s="84">
        <v>10</v>
      </c>
      <c r="F32" s="83">
        <v>6</v>
      </c>
      <c r="G32" s="83">
        <v>20</v>
      </c>
      <c r="H32" s="83">
        <v>5</v>
      </c>
      <c r="I32" s="83">
        <v>20</v>
      </c>
      <c r="J32" s="83"/>
      <c r="K32" s="83"/>
      <c r="L32" s="85">
        <f t="shared" ref="L32:L38" si="11">SUM(E32:K32)</f>
        <v>61</v>
      </c>
      <c r="M32" s="84"/>
      <c r="N32" s="83">
        <v>4</v>
      </c>
      <c r="O32" s="83"/>
      <c r="P32" s="83"/>
      <c r="Q32" s="83">
        <v>20</v>
      </c>
      <c r="R32" s="83">
        <v>-10</v>
      </c>
      <c r="S32" s="83"/>
      <c r="T32" s="85">
        <f t="shared" ref="T32:T38" si="12">SUM(M32:S32)</f>
        <v>14</v>
      </c>
      <c r="U32" s="86">
        <f t="shared" si="8"/>
        <v>75</v>
      </c>
      <c r="V32" s="86">
        <f t="shared" si="5"/>
        <v>1</v>
      </c>
      <c r="W32" s="86">
        <f t="shared" si="9"/>
        <v>14</v>
      </c>
      <c r="X32" s="87">
        <f t="shared" si="10"/>
        <v>7</v>
      </c>
    </row>
    <row r="33" spans="1:24" ht="13" hidden="1">
      <c r="A33" s="9">
        <f t="shared" si="0"/>
        <v>29</v>
      </c>
      <c r="B33" s="17" t="s">
        <v>55</v>
      </c>
      <c r="C33" s="88" t="str">
        <f t="shared" si="1"/>
        <v>Jolly 2.</v>
      </c>
      <c r="D33" s="11"/>
      <c r="E33" s="52"/>
      <c r="F33" s="11"/>
      <c r="G33" s="11"/>
      <c r="H33" s="11"/>
      <c r="I33" s="11"/>
      <c r="J33" s="11"/>
      <c r="K33" s="11"/>
      <c r="L33" s="16">
        <f t="shared" si="11"/>
        <v>0</v>
      </c>
      <c r="M33" s="52"/>
      <c r="N33" s="11"/>
      <c r="O33" s="11"/>
      <c r="P33" s="11"/>
      <c r="Q33" s="11"/>
      <c r="R33" s="11"/>
      <c r="S33" s="11"/>
      <c r="T33" s="16">
        <f t="shared" si="12"/>
        <v>0</v>
      </c>
      <c r="U33" s="12" t="str">
        <f t="shared" si="8"/>
        <v/>
      </c>
      <c r="V33" s="12">
        <f t="shared" si="5"/>
        <v>0</v>
      </c>
      <c r="W33" s="12" t="str">
        <f t="shared" si="9"/>
        <v xml:space="preserve"> </v>
      </c>
      <c r="X33" s="42" t="str">
        <f t="shared" si="10"/>
        <v xml:space="preserve"> </v>
      </c>
    </row>
    <row r="34" spans="1:24" ht="13">
      <c r="A34" s="80">
        <f t="shared" si="0"/>
        <v>30</v>
      </c>
      <c r="B34" s="81" t="s">
        <v>24</v>
      </c>
      <c r="C34" s="82" t="str">
        <f t="shared" si="1"/>
        <v>Christian Vi.</v>
      </c>
      <c r="D34" s="83">
        <v>1</v>
      </c>
      <c r="E34" s="84">
        <v>10</v>
      </c>
      <c r="F34" s="83">
        <v>17</v>
      </c>
      <c r="G34" s="83"/>
      <c r="H34" s="83">
        <v>5</v>
      </c>
      <c r="I34" s="83">
        <v>20</v>
      </c>
      <c r="J34" s="83"/>
      <c r="K34" s="83"/>
      <c r="L34" s="85">
        <f t="shared" si="11"/>
        <v>52</v>
      </c>
      <c r="M34" s="84"/>
      <c r="N34" s="83">
        <v>2</v>
      </c>
      <c r="O34" s="83">
        <v>6</v>
      </c>
      <c r="P34" s="83"/>
      <c r="Q34" s="83">
        <v>20</v>
      </c>
      <c r="R34" s="83">
        <v>-10</v>
      </c>
      <c r="S34" s="83"/>
      <c r="T34" s="85">
        <f t="shared" si="12"/>
        <v>18</v>
      </c>
      <c r="U34" s="86">
        <f t="shared" si="8"/>
        <v>70</v>
      </c>
      <c r="V34" s="86">
        <f t="shared" si="5"/>
        <v>1</v>
      </c>
      <c r="W34" s="86">
        <f t="shared" si="9"/>
        <v>15</v>
      </c>
      <c r="X34" s="87">
        <f t="shared" si="10"/>
        <v>6</v>
      </c>
    </row>
    <row r="35" spans="1:24" ht="13" hidden="1">
      <c r="A35" s="9">
        <f t="shared" si="0"/>
        <v>31</v>
      </c>
      <c r="B35" s="17" t="s">
        <v>46</v>
      </c>
      <c r="C35" s="88" t="str">
        <f t="shared" si="1"/>
        <v>Laura Di.</v>
      </c>
      <c r="D35" s="11"/>
      <c r="E35" s="52"/>
      <c r="F35" s="11"/>
      <c r="G35" s="11"/>
      <c r="H35" s="11"/>
      <c r="I35" s="11"/>
      <c r="J35" s="11"/>
      <c r="K35" s="11"/>
      <c r="L35" s="16">
        <f t="shared" si="11"/>
        <v>0</v>
      </c>
      <c r="M35" s="52"/>
      <c r="N35" s="11"/>
      <c r="O35" s="11"/>
      <c r="P35" s="11"/>
      <c r="Q35" s="11"/>
      <c r="R35" s="11"/>
      <c r="S35" s="11"/>
      <c r="T35" s="16">
        <f t="shared" si="12"/>
        <v>0</v>
      </c>
      <c r="U35" s="12" t="str">
        <f t="shared" si="8"/>
        <v/>
      </c>
      <c r="V35" s="12">
        <f t="shared" si="5"/>
        <v>0</v>
      </c>
      <c r="W35" s="12" t="str">
        <f t="shared" si="9"/>
        <v xml:space="preserve"> </v>
      </c>
      <c r="X35" s="42" t="str">
        <f t="shared" si="10"/>
        <v xml:space="preserve"> </v>
      </c>
    </row>
    <row r="36" spans="1:24" ht="13" hidden="1">
      <c r="A36" s="80">
        <f t="shared" si="0"/>
        <v>32</v>
      </c>
      <c r="B36" s="81" t="s">
        <v>28</v>
      </c>
      <c r="C36" s="82" t="str">
        <f t="shared" si="1"/>
        <v>Luca Po.</v>
      </c>
      <c r="D36" s="83"/>
      <c r="E36" s="84"/>
      <c r="F36" s="83"/>
      <c r="G36" s="83"/>
      <c r="H36" s="83"/>
      <c r="I36" s="83"/>
      <c r="J36" s="83"/>
      <c r="K36" s="83"/>
      <c r="L36" s="90">
        <f t="shared" si="11"/>
        <v>0</v>
      </c>
      <c r="M36" s="84"/>
      <c r="N36" s="83"/>
      <c r="O36" s="83"/>
      <c r="P36" s="83"/>
      <c r="Q36" s="83"/>
      <c r="R36" s="83"/>
      <c r="S36" s="83"/>
      <c r="T36" s="90">
        <f t="shared" si="12"/>
        <v>0</v>
      </c>
      <c r="U36" s="86" t="str">
        <f t="shared" si="8"/>
        <v/>
      </c>
      <c r="V36" s="86">
        <f t="shared" si="5"/>
        <v>0</v>
      </c>
      <c r="W36" s="86" t="str">
        <f t="shared" si="9"/>
        <v xml:space="preserve"> </v>
      </c>
      <c r="X36" s="87" t="str">
        <f t="shared" si="10"/>
        <v xml:space="preserve"> </v>
      </c>
    </row>
    <row r="37" spans="1:24" ht="13">
      <c r="A37" s="9">
        <f t="shared" si="0"/>
        <v>33</v>
      </c>
      <c r="B37" s="17" t="s">
        <v>14</v>
      </c>
      <c r="C37" s="88" t="str">
        <f t="shared" si="1"/>
        <v>Federico Mo.</v>
      </c>
      <c r="D37" s="11">
        <v>1</v>
      </c>
      <c r="E37" s="52"/>
      <c r="F37" s="11">
        <v>7</v>
      </c>
      <c r="G37" s="11">
        <v>20</v>
      </c>
      <c r="H37" s="11"/>
      <c r="I37" s="11">
        <v>20</v>
      </c>
      <c r="J37" s="11">
        <v>-10</v>
      </c>
      <c r="K37" s="11"/>
      <c r="L37" s="89">
        <f t="shared" si="11"/>
        <v>37</v>
      </c>
      <c r="M37" s="52"/>
      <c r="N37" s="11">
        <v>5</v>
      </c>
      <c r="O37" s="11">
        <v>6</v>
      </c>
      <c r="P37" s="11"/>
      <c r="Q37" s="11">
        <v>20</v>
      </c>
      <c r="R37" s="11">
        <v>-10</v>
      </c>
      <c r="S37" s="11"/>
      <c r="T37" s="89">
        <f t="shared" si="12"/>
        <v>21</v>
      </c>
      <c r="U37" s="12">
        <f t="shared" si="8"/>
        <v>58</v>
      </c>
      <c r="V37" s="12">
        <f t="shared" si="5"/>
        <v>0</v>
      </c>
      <c r="W37" s="12">
        <f t="shared" si="9"/>
        <v>16</v>
      </c>
      <c r="X37" s="42">
        <f t="shared" si="10"/>
        <v>5</v>
      </c>
    </row>
    <row r="38" spans="1:24" ht="13">
      <c r="A38" s="80">
        <f t="shared" si="0"/>
        <v>34</v>
      </c>
      <c r="B38" s="81" t="s">
        <v>40</v>
      </c>
      <c r="C38" s="97" t="str">
        <f t="shared" si="1"/>
        <v>Ken Jo.</v>
      </c>
      <c r="D38" s="84">
        <v>1</v>
      </c>
      <c r="E38" s="83"/>
      <c r="F38" s="83">
        <v>4</v>
      </c>
      <c r="G38" s="83">
        <v>8</v>
      </c>
      <c r="H38" s="83"/>
      <c r="I38" s="83">
        <v>20</v>
      </c>
      <c r="J38" s="83">
        <v>-10</v>
      </c>
      <c r="K38" s="83"/>
      <c r="L38" s="85">
        <f t="shared" si="11"/>
        <v>22</v>
      </c>
      <c r="M38" s="83"/>
      <c r="N38" s="83">
        <v>2</v>
      </c>
      <c r="O38" s="83">
        <v>20</v>
      </c>
      <c r="P38" s="83"/>
      <c r="Q38" s="83">
        <v>20</v>
      </c>
      <c r="R38" s="83">
        <v>-10</v>
      </c>
      <c r="S38" s="83"/>
      <c r="T38" s="85">
        <f t="shared" si="12"/>
        <v>32</v>
      </c>
      <c r="U38" s="86">
        <f t="shared" si="8"/>
        <v>54</v>
      </c>
      <c r="V38" s="86">
        <f t="shared" si="5"/>
        <v>0</v>
      </c>
      <c r="W38" s="86">
        <f t="shared" si="9"/>
        <v>17</v>
      </c>
      <c r="X38" s="87">
        <f t="shared" si="10"/>
        <v>4</v>
      </c>
    </row>
    <row r="39" spans="1:24" ht="13" hidden="1">
      <c r="A39" s="9">
        <f t="shared" si="0"/>
        <v>35</v>
      </c>
      <c r="B39" s="17" t="s">
        <v>38</v>
      </c>
      <c r="C39" s="88" t="str">
        <f t="shared" si="1"/>
        <v>Massimo Ma.</v>
      </c>
      <c r="D39" s="11"/>
      <c r="E39" s="52"/>
      <c r="F39" s="11"/>
      <c r="G39" s="11"/>
      <c r="H39" s="11"/>
      <c r="I39" s="11"/>
      <c r="J39" s="11"/>
      <c r="K39" s="11"/>
      <c r="L39" s="89"/>
      <c r="M39" s="52"/>
      <c r="N39" s="11"/>
      <c r="O39" s="11"/>
      <c r="P39" s="11"/>
      <c r="Q39" s="11"/>
      <c r="R39" s="11"/>
      <c r="S39" s="11"/>
      <c r="T39" s="89"/>
      <c r="U39" s="12" t="str">
        <f t="shared" si="8"/>
        <v/>
      </c>
      <c r="V39" s="12">
        <f t="shared" si="5"/>
        <v>0</v>
      </c>
      <c r="W39" s="12" t="str">
        <f t="shared" si="9"/>
        <v xml:space="preserve"> </v>
      </c>
      <c r="X39" s="42" t="str">
        <f t="shared" si="10"/>
        <v xml:space="preserve"> </v>
      </c>
    </row>
    <row r="40" spans="1:24" ht="13">
      <c r="A40" s="80">
        <f t="shared" si="0"/>
        <v>36</v>
      </c>
      <c r="B40" s="81" t="s">
        <v>43</v>
      </c>
      <c r="C40" s="82" t="str">
        <f t="shared" si="1"/>
        <v>Barbara Vo.</v>
      </c>
      <c r="D40" s="83">
        <v>1</v>
      </c>
      <c r="E40" s="84"/>
      <c r="F40" s="83">
        <v>7</v>
      </c>
      <c r="G40" s="83">
        <v>12</v>
      </c>
      <c r="H40" s="83"/>
      <c r="I40" s="83">
        <v>20</v>
      </c>
      <c r="J40" s="83">
        <v>-10</v>
      </c>
      <c r="K40" s="83"/>
      <c r="L40" s="85">
        <f t="shared" ref="L40:L49" si="13">SUM(E40:K40)</f>
        <v>29</v>
      </c>
      <c r="M40" s="84"/>
      <c r="N40" s="83">
        <v>10</v>
      </c>
      <c r="O40" s="83"/>
      <c r="P40" s="83"/>
      <c r="Q40" s="83">
        <v>20</v>
      </c>
      <c r="R40" s="83">
        <v>-10</v>
      </c>
      <c r="S40" s="83"/>
      <c r="T40" s="85">
        <f t="shared" ref="T40:T49" si="14">SUM(M40:S40)</f>
        <v>20</v>
      </c>
      <c r="U40" s="86">
        <f t="shared" si="8"/>
        <v>49</v>
      </c>
      <c r="V40" s="86">
        <f t="shared" si="5"/>
        <v>0</v>
      </c>
      <c r="W40" s="86">
        <f t="shared" si="9"/>
        <v>18</v>
      </c>
      <c r="X40" s="87">
        <f t="shared" si="10"/>
        <v>3</v>
      </c>
    </row>
    <row r="41" spans="1:24" ht="13" hidden="1">
      <c r="A41" s="9">
        <f t="shared" si="0"/>
        <v>37</v>
      </c>
      <c r="B41" s="17" t="s">
        <v>45</v>
      </c>
      <c r="C41" s="88" t="str">
        <f t="shared" si="1"/>
        <v>Maurizio Vi.</v>
      </c>
      <c r="D41" s="11"/>
      <c r="E41" s="52"/>
      <c r="F41" s="11"/>
      <c r="G41" s="11"/>
      <c r="H41" s="11"/>
      <c r="I41" s="11"/>
      <c r="J41" s="11"/>
      <c r="K41" s="11"/>
      <c r="L41" s="16">
        <f t="shared" si="13"/>
        <v>0</v>
      </c>
      <c r="M41" s="52"/>
      <c r="N41" s="11"/>
      <c r="O41" s="11"/>
      <c r="P41" s="11"/>
      <c r="Q41" s="11"/>
      <c r="R41" s="11"/>
      <c r="S41" s="11"/>
      <c r="T41" s="16">
        <f t="shared" si="14"/>
        <v>0</v>
      </c>
      <c r="U41" s="12" t="str">
        <f t="shared" si="8"/>
        <v/>
      </c>
      <c r="V41" s="12">
        <f t="shared" si="5"/>
        <v>0</v>
      </c>
      <c r="W41" s="12" t="str">
        <f t="shared" si="9"/>
        <v xml:space="preserve"> </v>
      </c>
      <c r="X41" s="42" t="str">
        <f t="shared" si="10"/>
        <v xml:space="preserve"> </v>
      </c>
    </row>
    <row r="42" spans="1:24" ht="13" hidden="1">
      <c r="A42" s="80">
        <f t="shared" si="0"/>
        <v>38</v>
      </c>
      <c r="B42" s="81" t="s">
        <v>48</v>
      </c>
      <c r="C42" s="82" t="str">
        <f t="shared" si="1"/>
        <v>Michele Ba.</v>
      </c>
      <c r="D42" s="83"/>
      <c r="E42" s="84"/>
      <c r="F42" s="83"/>
      <c r="G42" s="83"/>
      <c r="H42" s="83"/>
      <c r="I42" s="83"/>
      <c r="J42" s="83"/>
      <c r="K42" s="83"/>
      <c r="L42" s="90">
        <f t="shared" si="13"/>
        <v>0</v>
      </c>
      <c r="M42" s="84"/>
      <c r="N42" s="83"/>
      <c r="O42" s="83"/>
      <c r="P42" s="83"/>
      <c r="Q42" s="83"/>
      <c r="R42" s="83"/>
      <c r="S42" s="83"/>
      <c r="T42" s="90">
        <f t="shared" si="14"/>
        <v>0</v>
      </c>
      <c r="U42" s="86" t="str">
        <f t="shared" si="8"/>
        <v/>
      </c>
      <c r="V42" s="86">
        <f t="shared" si="5"/>
        <v>0</v>
      </c>
      <c r="W42" s="86" t="str">
        <f t="shared" si="9"/>
        <v xml:space="preserve"> </v>
      </c>
      <c r="X42" s="87" t="str">
        <f t="shared" si="10"/>
        <v xml:space="preserve"> </v>
      </c>
    </row>
    <row r="43" spans="1:24" ht="13">
      <c r="A43" s="9">
        <f t="shared" si="0"/>
        <v>39</v>
      </c>
      <c r="B43" s="17" t="s">
        <v>30</v>
      </c>
      <c r="C43" s="88" t="str">
        <f t="shared" si="1"/>
        <v>Alberto Pa.</v>
      </c>
      <c r="D43" s="11">
        <v>1</v>
      </c>
      <c r="E43" s="52"/>
      <c r="F43" s="11">
        <v>3</v>
      </c>
      <c r="G43" s="11">
        <v>16</v>
      </c>
      <c r="H43" s="11"/>
      <c r="I43" s="11">
        <v>20</v>
      </c>
      <c r="J43" s="11">
        <v>-10</v>
      </c>
      <c r="K43" s="11"/>
      <c r="L43" s="89">
        <f t="shared" si="13"/>
        <v>29</v>
      </c>
      <c r="M43" s="52">
        <v>0</v>
      </c>
      <c r="N43" s="11">
        <v>5</v>
      </c>
      <c r="O43" s="11">
        <v>4</v>
      </c>
      <c r="P43" s="11"/>
      <c r="Q43" s="11">
        <v>20</v>
      </c>
      <c r="R43" s="11">
        <v>-10</v>
      </c>
      <c r="S43" s="11"/>
      <c r="T43" s="89">
        <f t="shared" si="14"/>
        <v>19</v>
      </c>
      <c r="U43" s="12">
        <f t="shared" si="8"/>
        <v>48</v>
      </c>
      <c r="V43" s="12">
        <f t="shared" si="5"/>
        <v>0</v>
      </c>
      <c r="W43" s="12">
        <f t="shared" si="9"/>
        <v>19</v>
      </c>
      <c r="X43" s="42">
        <f t="shared" si="10"/>
        <v>2</v>
      </c>
    </row>
    <row r="44" spans="1:24" ht="13" hidden="1">
      <c r="A44" s="80">
        <f t="shared" si="0"/>
        <v>40</v>
      </c>
      <c r="B44" s="81" t="s">
        <v>56</v>
      </c>
      <c r="C44" s="82" t="str">
        <f t="shared" si="1"/>
        <v>Raffaella Ro.</v>
      </c>
      <c r="D44" s="83"/>
      <c r="E44" s="84"/>
      <c r="F44" s="83"/>
      <c r="G44" s="83"/>
      <c r="H44" s="83"/>
      <c r="I44" s="83"/>
      <c r="J44" s="83"/>
      <c r="K44" s="83"/>
      <c r="L44" s="90">
        <f t="shared" si="13"/>
        <v>0</v>
      </c>
      <c r="M44" s="84"/>
      <c r="N44" s="83"/>
      <c r="O44" s="83"/>
      <c r="P44" s="83"/>
      <c r="Q44" s="83"/>
      <c r="R44" s="83"/>
      <c r="S44" s="83"/>
      <c r="T44" s="90">
        <f t="shared" si="14"/>
        <v>0</v>
      </c>
      <c r="U44" s="86" t="str">
        <f t="shared" si="8"/>
        <v/>
      </c>
      <c r="V44" s="86">
        <f t="shared" si="5"/>
        <v>0</v>
      </c>
      <c r="W44" s="86" t="str">
        <f t="shared" si="9"/>
        <v xml:space="preserve"> </v>
      </c>
      <c r="X44" s="87" t="str">
        <f t="shared" si="10"/>
        <v xml:space="preserve"> </v>
      </c>
    </row>
    <row r="45" spans="1:24" ht="13">
      <c r="A45" s="9">
        <f t="shared" si="0"/>
        <v>41</v>
      </c>
      <c r="B45" s="17" t="s">
        <v>31</v>
      </c>
      <c r="C45" s="88" t="str">
        <f t="shared" si="1"/>
        <v>Francesco Pe.</v>
      </c>
      <c r="D45" s="11">
        <v>1</v>
      </c>
      <c r="E45" s="52"/>
      <c r="F45" s="11">
        <v>9</v>
      </c>
      <c r="G45" s="11"/>
      <c r="H45" s="11"/>
      <c r="I45" s="11">
        <v>20</v>
      </c>
      <c r="J45" s="11">
        <v>-10</v>
      </c>
      <c r="K45" s="11"/>
      <c r="L45" s="89">
        <f t="shared" si="13"/>
        <v>19</v>
      </c>
      <c r="M45" s="52"/>
      <c r="N45" s="11">
        <v>6</v>
      </c>
      <c r="O45" s="11">
        <v>12</v>
      </c>
      <c r="P45" s="11"/>
      <c r="Q45" s="11">
        <v>20</v>
      </c>
      <c r="R45" s="11">
        <v>-10</v>
      </c>
      <c r="S45" s="11"/>
      <c r="T45" s="89">
        <f t="shared" si="14"/>
        <v>28</v>
      </c>
      <c r="U45" s="12">
        <f t="shared" si="8"/>
        <v>47</v>
      </c>
      <c r="V45" s="12">
        <f t="shared" si="5"/>
        <v>0</v>
      </c>
      <c r="W45" s="12">
        <f t="shared" si="9"/>
        <v>20</v>
      </c>
      <c r="X45" s="42">
        <f t="shared" si="10"/>
        <v>1</v>
      </c>
    </row>
    <row r="46" spans="1:24" ht="13" hidden="1">
      <c r="A46" s="80">
        <f t="shared" si="0"/>
        <v>42</v>
      </c>
      <c r="B46" s="81" t="s">
        <v>13</v>
      </c>
      <c r="C46" s="82" t="str">
        <f t="shared" si="1"/>
        <v>Riccardo Va.</v>
      </c>
      <c r="D46" s="83"/>
      <c r="E46" s="84"/>
      <c r="F46" s="83"/>
      <c r="G46" s="83"/>
      <c r="H46" s="83"/>
      <c r="I46" s="83"/>
      <c r="J46" s="83"/>
      <c r="K46" s="83"/>
      <c r="L46" s="90">
        <f t="shared" si="13"/>
        <v>0</v>
      </c>
      <c r="M46" s="84"/>
      <c r="N46" s="83"/>
      <c r="O46" s="83"/>
      <c r="P46" s="83"/>
      <c r="Q46" s="83"/>
      <c r="R46" s="83"/>
      <c r="S46" s="83"/>
      <c r="T46" s="90">
        <f t="shared" si="14"/>
        <v>0</v>
      </c>
      <c r="U46" s="86" t="str">
        <f t="shared" si="8"/>
        <v/>
      </c>
      <c r="V46" s="86">
        <f t="shared" si="5"/>
        <v>0</v>
      </c>
      <c r="W46" s="86" t="str">
        <f t="shared" si="9"/>
        <v xml:space="preserve"> </v>
      </c>
      <c r="X46" s="87" t="str">
        <f t="shared" si="10"/>
        <v xml:space="preserve"> </v>
      </c>
    </row>
    <row r="47" spans="1:24" ht="13" hidden="1">
      <c r="A47" s="9">
        <f t="shared" si="0"/>
        <v>43</v>
      </c>
      <c r="B47" s="57" t="s">
        <v>47</v>
      </c>
      <c r="C47" s="88" t="str">
        <f t="shared" si="1"/>
        <v>Stefano Ti.</v>
      </c>
      <c r="D47" s="11"/>
      <c r="E47" s="52"/>
      <c r="F47" s="11"/>
      <c r="G47" s="11"/>
      <c r="H47" s="11"/>
      <c r="I47" s="11"/>
      <c r="J47" s="11"/>
      <c r="K47" s="11"/>
      <c r="L47" s="16">
        <f t="shared" si="13"/>
        <v>0</v>
      </c>
      <c r="M47" s="52"/>
      <c r="N47" s="11"/>
      <c r="O47" s="11"/>
      <c r="P47" s="11"/>
      <c r="Q47" s="11"/>
      <c r="R47" s="11"/>
      <c r="S47" s="11"/>
      <c r="T47" s="16">
        <f t="shared" si="14"/>
        <v>0</v>
      </c>
      <c r="U47" s="12" t="str">
        <f t="shared" si="8"/>
        <v/>
      </c>
      <c r="V47" s="12">
        <f t="shared" si="5"/>
        <v>0</v>
      </c>
      <c r="W47" s="12" t="str">
        <f t="shared" si="9"/>
        <v xml:space="preserve"> </v>
      </c>
      <c r="X47" s="42" t="str">
        <f t="shared" si="10"/>
        <v xml:space="preserve"> </v>
      </c>
    </row>
    <row r="48" spans="1:24" ht="13" hidden="1">
      <c r="A48" s="80">
        <f t="shared" si="0"/>
        <v>44</v>
      </c>
      <c r="B48" s="81" t="s">
        <v>39</v>
      </c>
      <c r="C48" s="82" t="str">
        <f t="shared" si="1"/>
        <v>Stefano Vo.</v>
      </c>
      <c r="D48" s="83"/>
      <c r="E48" s="84"/>
      <c r="F48" s="83"/>
      <c r="G48" s="83"/>
      <c r="H48" s="83"/>
      <c r="I48" s="83"/>
      <c r="J48" s="83"/>
      <c r="K48" s="83"/>
      <c r="L48" s="90">
        <f t="shared" si="13"/>
        <v>0</v>
      </c>
      <c r="M48" s="84"/>
      <c r="N48" s="83"/>
      <c r="O48" s="83"/>
      <c r="P48" s="83"/>
      <c r="Q48" s="83"/>
      <c r="R48" s="83"/>
      <c r="S48" s="83"/>
      <c r="T48" s="90">
        <f t="shared" si="14"/>
        <v>0</v>
      </c>
      <c r="U48" s="86" t="str">
        <f t="shared" si="8"/>
        <v/>
      </c>
      <c r="V48" s="86">
        <f t="shared" si="5"/>
        <v>0</v>
      </c>
      <c r="W48" s="86" t="str">
        <f t="shared" si="9"/>
        <v xml:space="preserve"> </v>
      </c>
      <c r="X48" s="87" t="str">
        <f t="shared" si="10"/>
        <v xml:space="preserve"> </v>
      </c>
    </row>
    <row r="49" spans="1:24" ht="13" hidden="1">
      <c r="A49" s="9">
        <f t="shared" si="0"/>
        <v>45</v>
      </c>
      <c r="B49" s="98" t="s">
        <v>27</v>
      </c>
      <c r="C49" s="99" t="str">
        <f t="shared" si="1"/>
        <v>Valerio Fe.</v>
      </c>
      <c r="D49" s="19"/>
      <c r="E49" s="60"/>
      <c r="F49" s="19"/>
      <c r="G49" s="19"/>
      <c r="H49" s="19"/>
      <c r="I49" s="19"/>
      <c r="J49" s="19"/>
      <c r="K49" s="19"/>
      <c r="L49" s="100">
        <f t="shared" si="13"/>
        <v>0</v>
      </c>
      <c r="M49" s="60"/>
      <c r="N49" s="19"/>
      <c r="O49" s="19"/>
      <c r="P49" s="19"/>
      <c r="Q49" s="19"/>
      <c r="R49" s="19"/>
      <c r="S49" s="19"/>
      <c r="T49" s="100">
        <f t="shared" si="14"/>
        <v>0</v>
      </c>
      <c r="U49" s="20" t="str">
        <f t="shared" si="8"/>
        <v/>
      </c>
      <c r="V49" s="20">
        <f t="shared" si="5"/>
        <v>0</v>
      </c>
      <c r="W49" s="20" t="str">
        <f t="shared" si="9"/>
        <v xml:space="preserve"> </v>
      </c>
      <c r="X49" s="62" t="str">
        <f t="shared" si="10"/>
        <v xml:space="preserve"> </v>
      </c>
    </row>
    <row r="50" spans="1:24" ht="13">
      <c r="A50" s="80"/>
      <c r="B50" s="80"/>
      <c r="C50" s="101"/>
      <c r="D50" s="102">
        <f>SUM(D5:D49)</f>
        <v>20</v>
      </c>
      <c r="E50" s="102"/>
      <c r="F50" s="102"/>
      <c r="G50" s="102"/>
      <c r="H50" s="102"/>
      <c r="I50" s="102"/>
      <c r="J50" s="102"/>
      <c r="K50" s="102"/>
      <c r="L50" s="103"/>
      <c r="M50" s="102"/>
      <c r="N50" s="102"/>
      <c r="O50" s="102"/>
      <c r="P50" s="102"/>
      <c r="Q50" s="102"/>
      <c r="R50" s="102"/>
      <c r="S50" s="102"/>
      <c r="T50" s="103"/>
      <c r="U50" s="104"/>
      <c r="V50" s="104"/>
      <c r="W50" s="104"/>
      <c r="X50" s="104"/>
    </row>
    <row r="51" spans="1:24" ht="13">
      <c r="C51" s="236" t="s">
        <v>85</v>
      </c>
      <c r="D51" s="237"/>
      <c r="E51" s="237"/>
      <c r="F51" s="237"/>
      <c r="G51" s="237"/>
      <c r="H51" s="237"/>
      <c r="I51" s="237"/>
      <c r="J51" s="237"/>
      <c r="K51" s="237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8"/>
    </row>
    <row r="52" spans="1:24" ht="13">
      <c r="C52" s="236" t="s">
        <v>86</v>
      </c>
      <c r="D52" s="237"/>
      <c r="E52" s="237"/>
      <c r="F52" s="237"/>
      <c r="G52" s="237"/>
      <c r="H52" s="237"/>
      <c r="I52" s="237"/>
      <c r="J52" s="237"/>
      <c r="K52" s="237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8"/>
    </row>
  </sheetData>
  <autoFilter ref="B4:X52" xr:uid="{00000000-0009-0000-0000-000002000000}">
    <filterColumn colId="2">
      <filters>
        <filter val="1"/>
        <filter val="20"/>
      </filters>
    </filterColumn>
  </autoFilter>
  <mergeCells count="6">
    <mergeCell ref="C52:X52"/>
    <mergeCell ref="C2:X2"/>
    <mergeCell ref="E3:L3"/>
    <mergeCell ref="M3:T3"/>
    <mergeCell ref="U3:X3"/>
    <mergeCell ref="C51:X51"/>
  </mergeCells>
  <printOptions horizontalCentered="1" gridLines="1"/>
  <pageMargins left="0.25" right="0.25" top="0.75" bottom="0.75" header="0" footer="0"/>
  <pageSetup paperSize="9" scale="150" pageOrder="overThenDown" orientation="portrait" cellComments="atEnd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filterMode="1">
    <outlinePr summaryBelow="0" summaryRight="0"/>
  </sheetPr>
  <dimension ref="A1:AL54"/>
  <sheetViews>
    <sheetView topLeftCell="N1" zoomScale="184" workbookViewId="0">
      <selection activeCell="B4" sqref="B4:V4"/>
    </sheetView>
  </sheetViews>
  <sheetFormatPr baseColWidth="10" defaultColWidth="12.6640625" defaultRowHeight="15.75" customHeight="1"/>
  <cols>
    <col min="1" max="1" width="3.1640625" bestFit="1" customWidth="1"/>
    <col min="2" max="2" width="17.83203125" bestFit="1" customWidth="1"/>
    <col min="3" max="3" width="14.33203125" bestFit="1" customWidth="1"/>
    <col min="4" max="4" width="10.6640625" bestFit="1" customWidth="1"/>
    <col min="5" max="5" width="9.83203125" bestFit="1" customWidth="1"/>
    <col min="6" max="6" width="9.33203125" bestFit="1" customWidth="1"/>
    <col min="7" max="7" width="8.83203125" bestFit="1" customWidth="1"/>
    <col min="8" max="8" width="9.1640625" bestFit="1" customWidth="1"/>
    <col min="9" max="9" width="9.6640625" bestFit="1" customWidth="1"/>
    <col min="10" max="10" width="9.1640625" bestFit="1" customWidth="1"/>
    <col min="11" max="11" width="10.33203125" bestFit="1" customWidth="1"/>
    <col min="12" max="12" width="11.6640625" bestFit="1" customWidth="1"/>
    <col min="13" max="13" width="9.83203125" bestFit="1" customWidth="1"/>
    <col min="14" max="14" width="9.33203125" bestFit="1" customWidth="1"/>
    <col min="15" max="15" width="8.83203125" bestFit="1" customWidth="1"/>
    <col min="16" max="16" width="9.1640625" bestFit="1" customWidth="1"/>
    <col min="17" max="17" width="10" bestFit="1" customWidth="1"/>
    <col min="18" max="18" width="9.1640625" bestFit="1" customWidth="1"/>
    <col min="19" max="19" width="10.33203125" bestFit="1" customWidth="1"/>
    <col min="20" max="20" width="11.6640625" bestFit="1" customWidth="1"/>
    <col min="21" max="21" width="10" bestFit="1" customWidth="1"/>
    <col min="22" max="23" width="9.1640625" bestFit="1" customWidth="1"/>
    <col min="24" max="24" width="10.33203125" bestFit="1" customWidth="1"/>
  </cols>
  <sheetData>
    <row r="1" spans="1:38" ht="67.5" customHeight="1">
      <c r="A1" s="25"/>
      <c r="B1" s="25"/>
      <c r="C1" s="64"/>
      <c r="D1" s="64"/>
      <c r="E1" s="64"/>
      <c r="F1" s="64"/>
      <c r="G1" s="64"/>
      <c r="H1" s="64"/>
      <c r="I1" s="64">
        <v>5</v>
      </c>
      <c r="J1" s="64">
        <v>10</v>
      </c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  <c r="W1" s="65"/>
      <c r="X1" s="65"/>
    </row>
    <row r="2" spans="1:38" ht="16">
      <c r="A2" s="106"/>
      <c r="B2" s="107"/>
      <c r="C2" s="242" t="s">
        <v>75</v>
      </c>
      <c r="D2" s="243"/>
      <c r="E2" s="243"/>
      <c r="F2" s="243"/>
      <c r="G2" s="243"/>
      <c r="H2" s="243"/>
      <c r="I2" s="243"/>
      <c r="J2" s="243"/>
      <c r="K2" s="243"/>
      <c r="L2" s="243"/>
      <c r="M2" s="243"/>
      <c r="N2" s="243"/>
      <c r="O2" s="243"/>
      <c r="P2" s="243"/>
      <c r="Q2" s="243"/>
      <c r="R2" s="243"/>
      <c r="S2" s="243"/>
      <c r="T2" s="243"/>
      <c r="U2" s="243"/>
      <c r="V2" s="243"/>
      <c r="W2" s="243"/>
      <c r="X2" s="244"/>
    </row>
    <row r="3" spans="1:38" ht="13">
      <c r="A3" s="108"/>
      <c r="B3" s="25"/>
      <c r="C3" s="109"/>
      <c r="D3" s="110"/>
      <c r="E3" s="69"/>
      <c r="F3" s="245" t="s">
        <v>77</v>
      </c>
      <c r="G3" s="228"/>
      <c r="H3" s="228"/>
      <c r="I3" s="228"/>
      <c r="J3" s="228"/>
      <c r="K3" s="228"/>
      <c r="L3" s="229"/>
      <c r="M3" s="69"/>
      <c r="N3" s="245" t="s">
        <v>76</v>
      </c>
      <c r="O3" s="228"/>
      <c r="P3" s="228"/>
      <c r="Q3" s="228"/>
      <c r="R3" s="228"/>
      <c r="S3" s="228"/>
      <c r="T3" s="229"/>
      <c r="U3" s="245" t="s">
        <v>60</v>
      </c>
      <c r="V3" s="228"/>
      <c r="W3" s="228"/>
      <c r="X3" s="246"/>
    </row>
    <row r="4" spans="1:38" ht="13">
      <c r="A4" s="71">
        <v>0</v>
      </c>
      <c r="B4" s="111" t="s">
        <v>1</v>
      </c>
      <c r="C4" s="112" t="s">
        <v>2</v>
      </c>
      <c r="D4" s="113" t="s">
        <v>61</v>
      </c>
      <c r="E4" s="114" t="s">
        <v>87</v>
      </c>
      <c r="F4" s="114" t="s">
        <v>88</v>
      </c>
      <c r="G4" s="114" t="s">
        <v>89</v>
      </c>
      <c r="H4" s="114" t="s">
        <v>90</v>
      </c>
      <c r="I4" s="114" t="s">
        <v>91</v>
      </c>
      <c r="J4" s="114" t="s">
        <v>92</v>
      </c>
      <c r="K4" s="114" t="s">
        <v>93</v>
      </c>
      <c r="L4" s="114" t="s">
        <v>80</v>
      </c>
      <c r="M4" s="115" t="s">
        <v>87</v>
      </c>
      <c r="N4" s="114" t="s">
        <v>88</v>
      </c>
      <c r="O4" s="114" t="s">
        <v>89</v>
      </c>
      <c r="P4" s="114" t="s">
        <v>90</v>
      </c>
      <c r="Q4" s="114" t="s">
        <v>91</v>
      </c>
      <c r="R4" s="114" t="s">
        <v>92</v>
      </c>
      <c r="S4" s="114" t="s">
        <v>93</v>
      </c>
      <c r="T4" s="114" t="s">
        <v>80</v>
      </c>
      <c r="U4" s="114" t="s">
        <v>82</v>
      </c>
      <c r="V4" s="114" t="s">
        <v>90</v>
      </c>
      <c r="W4" s="114" t="s">
        <v>70</v>
      </c>
      <c r="X4" s="116" t="s">
        <v>84</v>
      </c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</row>
    <row r="5" spans="1:38" ht="13" hidden="1">
      <c r="A5" s="117">
        <f t="shared" ref="A5:A49" si="0">A4+1</f>
        <v>1</v>
      </c>
      <c r="B5" s="118" t="s">
        <v>50</v>
      </c>
      <c r="C5" s="119" t="str">
        <f t="shared" ref="C5:C49" si="1">CONCATENATE(LEFT(B5,FIND(" ",B5) + 2),".")</f>
        <v>Alessandrro Co.</v>
      </c>
      <c r="D5" s="118"/>
      <c r="E5" s="11"/>
      <c r="F5" s="11"/>
      <c r="G5" s="11"/>
      <c r="H5" s="11"/>
      <c r="I5" s="11"/>
      <c r="J5" s="11"/>
      <c r="K5" s="9"/>
      <c r="L5" s="120">
        <f t="shared" ref="L5:L49" si="2">SUM(F5:K5)</f>
        <v>0</v>
      </c>
      <c r="M5" s="11"/>
      <c r="N5" s="11"/>
      <c r="O5" s="11"/>
      <c r="P5" s="11"/>
      <c r="Q5" s="121"/>
      <c r="R5" s="11"/>
      <c r="S5" s="9"/>
      <c r="T5" s="122">
        <f t="shared" ref="T5:T49" si="3">SUM(N5:S5)</f>
        <v>0</v>
      </c>
      <c r="U5" s="123" t="str">
        <f t="shared" ref="U5:U49" si="4">IF(D5=1,L5+T5,"")</f>
        <v/>
      </c>
      <c r="V5" s="123">
        <f t="shared" ref="V5:V49" si="5">IF((H5+P5)&gt;0,(H5+P5)/5,0)</f>
        <v>0</v>
      </c>
      <c r="W5" s="12" t="str">
        <f t="shared" ref="W5:W18" si="6">IF(D5=1,RANK(U5,$U$5:$U$49,1)," ")</f>
        <v xml:space="preserve"> </v>
      </c>
      <c r="X5" s="124" t="str">
        <f t="shared" ref="X5:X12" si="7">IF(D5=1,(($D$49-W5+1)+IF(W5=1,5,IF(W5=2,3,IF(W5=3,1,0))))," ")</f>
        <v xml:space="preserve"> </v>
      </c>
    </row>
    <row r="6" spans="1:38" ht="13" hidden="1">
      <c r="A6" s="125">
        <f t="shared" si="0"/>
        <v>2</v>
      </c>
      <c r="B6" s="126" t="s">
        <v>51</v>
      </c>
      <c r="C6" s="127" t="str">
        <f t="shared" si="1"/>
        <v>Andrea Pr.</v>
      </c>
      <c r="D6" s="126"/>
      <c r="E6" s="83"/>
      <c r="F6" s="83"/>
      <c r="G6" s="83"/>
      <c r="H6" s="83"/>
      <c r="I6" s="83"/>
      <c r="J6" s="83"/>
      <c r="K6" s="80"/>
      <c r="L6" s="80">
        <f t="shared" si="2"/>
        <v>0</v>
      </c>
      <c r="M6" s="83"/>
      <c r="N6" s="83"/>
      <c r="O6" s="83"/>
      <c r="P6" s="83"/>
      <c r="Q6" s="83"/>
      <c r="R6" s="83"/>
      <c r="S6" s="80"/>
      <c r="T6" s="90">
        <f t="shared" si="3"/>
        <v>0</v>
      </c>
      <c r="U6" s="86" t="str">
        <f t="shared" si="4"/>
        <v/>
      </c>
      <c r="V6" s="86">
        <f t="shared" si="5"/>
        <v>0</v>
      </c>
      <c r="W6" s="86" t="str">
        <f t="shared" si="6"/>
        <v xml:space="preserve"> </v>
      </c>
      <c r="X6" s="128" t="str">
        <f t="shared" si="7"/>
        <v xml:space="preserve"> </v>
      </c>
    </row>
    <row r="7" spans="1:38" ht="13" hidden="1">
      <c r="A7" s="129">
        <f t="shared" si="0"/>
        <v>3</v>
      </c>
      <c r="B7" s="15" t="s">
        <v>52</v>
      </c>
      <c r="C7" s="130" t="str">
        <f t="shared" si="1"/>
        <v>Bruno Pa.</v>
      </c>
      <c r="D7" s="15"/>
      <c r="E7" s="11"/>
      <c r="F7" s="11"/>
      <c r="G7" s="11"/>
      <c r="H7" s="11"/>
      <c r="I7" s="11"/>
      <c r="J7" s="11"/>
      <c r="K7" s="9"/>
      <c r="L7" s="9">
        <f t="shared" si="2"/>
        <v>0</v>
      </c>
      <c r="M7" s="11"/>
      <c r="N7" s="11"/>
      <c r="O7" s="11"/>
      <c r="P7" s="11"/>
      <c r="Q7" s="11"/>
      <c r="R7" s="11"/>
      <c r="S7" s="9"/>
      <c r="T7" s="16">
        <f t="shared" si="3"/>
        <v>0</v>
      </c>
      <c r="U7" s="12" t="str">
        <f t="shared" si="4"/>
        <v/>
      </c>
      <c r="V7" s="12">
        <f t="shared" si="5"/>
        <v>0</v>
      </c>
      <c r="W7" s="12" t="str">
        <f t="shared" si="6"/>
        <v xml:space="preserve"> </v>
      </c>
      <c r="X7" s="131" t="str">
        <f t="shared" si="7"/>
        <v xml:space="preserve"> </v>
      </c>
    </row>
    <row r="8" spans="1:38" ht="13" hidden="1">
      <c r="A8" s="125">
        <f t="shared" si="0"/>
        <v>4</v>
      </c>
      <c r="B8" s="126" t="s">
        <v>53</v>
      </c>
      <c r="C8" s="127" t="str">
        <f t="shared" si="1"/>
        <v>Claudio Ma.</v>
      </c>
      <c r="D8" s="126"/>
      <c r="E8" s="83"/>
      <c r="F8" s="83"/>
      <c r="G8" s="83"/>
      <c r="H8" s="83"/>
      <c r="I8" s="83"/>
      <c r="J8" s="83"/>
      <c r="K8" s="80"/>
      <c r="L8" s="80">
        <f t="shared" si="2"/>
        <v>0</v>
      </c>
      <c r="M8" s="84"/>
      <c r="N8" s="83"/>
      <c r="O8" s="83"/>
      <c r="P8" s="83"/>
      <c r="Q8" s="83"/>
      <c r="R8" s="83"/>
      <c r="S8" s="80"/>
      <c r="T8" s="90">
        <f t="shared" si="3"/>
        <v>0</v>
      </c>
      <c r="U8" s="86" t="str">
        <f t="shared" si="4"/>
        <v/>
      </c>
      <c r="V8" s="86">
        <f t="shared" si="5"/>
        <v>0</v>
      </c>
      <c r="W8" s="86" t="str">
        <f t="shared" si="6"/>
        <v xml:space="preserve"> </v>
      </c>
      <c r="X8" s="128" t="str">
        <f t="shared" si="7"/>
        <v xml:space="preserve"> </v>
      </c>
    </row>
    <row r="9" spans="1:38" ht="13" hidden="1">
      <c r="A9" s="129">
        <f t="shared" si="0"/>
        <v>5</v>
      </c>
      <c r="B9" s="15" t="s">
        <v>54</v>
      </c>
      <c r="C9" s="130" t="str">
        <f t="shared" si="1"/>
        <v>Daniele Pa.</v>
      </c>
      <c r="D9" s="15"/>
      <c r="E9" s="11"/>
      <c r="F9" s="11"/>
      <c r="G9" s="11"/>
      <c r="H9" s="11"/>
      <c r="I9" s="11"/>
      <c r="J9" s="11"/>
      <c r="K9" s="9"/>
      <c r="L9" s="9">
        <f t="shared" si="2"/>
        <v>0</v>
      </c>
      <c r="M9" s="11"/>
      <c r="N9" s="11"/>
      <c r="O9" s="11"/>
      <c r="P9" s="11"/>
      <c r="Q9" s="11"/>
      <c r="R9" s="11"/>
      <c r="S9" s="9"/>
      <c r="T9" s="16">
        <f t="shared" si="3"/>
        <v>0</v>
      </c>
      <c r="U9" s="12" t="str">
        <f t="shared" si="4"/>
        <v/>
      </c>
      <c r="V9" s="12">
        <f t="shared" si="5"/>
        <v>0</v>
      </c>
      <c r="W9" s="12" t="str">
        <f t="shared" si="6"/>
        <v xml:space="preserve"> </v>
      </c>
      <c r="X9" s="131" t="str">
        <f t="shared" si="7"/>
        <v xml:space="preserve"> </v>
      </c>
    </row>
    <row r="10" spans="1:38" ht="13" hidden="1">
      <c r="A10" s="125">
        <f t="shared" si="0"/>
        <v>6</v>
      </c>
      <c r="B10" s="126" t="s">
        <v>42</v>
      </c>
      <c r="C10" s="127" t="str">
        <f t="shared" si="1"/>
        <v>Erminio Se.</v>
      </c>
      <c r="D10" s="126"/>
      <c r="E10" s="83"/>
      <c r="F10" s="83"/>
      <c r="G10" s="83"/>
      <c r="H10" s="83"/>
      <c r="I10" s="83"/>
      <c r="J10" s="83"/>
      <c r="K10" s="80"/>
      <c r="L10" s="80">
        <f t="shared" si="2"/>
        <v>0</v>
      </c>
      <c r="M10" s="83"/>
      <c r="N10" s="83"/>
      <c r="O10" s="83"/>
      <c r="P10" s="83"/>
      <c r="Q10" s="83"/>
      <c r="R10" s="83"/>
      <c r="S10" s="80"/>
      <c r="T10" s="90">
        <f t="shared" si="3"/>
        <v>0</v>
      </c>
      <c r="U10" s="86" t="str">
        <f t="shared" si="4"/>
        <v/>
      </c>
      <c r="V10" s="86">
        <f t="shared" si="5"/>
        <v>0</v>
      </c>
      <c r="W10" s="86" t="str">
        <f t="shared" si="6"/>
        <v xml:space="preserve"> </v>
      </c>
      <c r="X10" s="128" t="str">
        <f t="shared" si="7"/>
        <v xml:space="preserve"> </v>
      </c>
    </row>
    <row r="11" spans="1:38" ht="13" hidden="1">
      <c r="A11" s="129">
        <f t="shared" si="0"/>
        <v>7</v>
      </c>
      <c r="B11" s="15" t="s">
        <v>29</v>
      </c>
      <c r="C11" s="130" t="str">
        <f t="shared" si="1"/>
        <v>Fabio Za.</v>
      </c>
      <c r="D11" s="15"/>
      <c r="E11" s="11"/>
      <c r="F11" s="11"/>
      <c r="G11" s="11"/>
      <c r="H11" s="11"/>
      <c r="I11" s="11"/>
      <c r="J11" s="11"/>
      <c r="K11" s="9"/>
      <c r="L11" s="9">
        <f t="shared" si="2"/>
        <v>0</v>
      </c>
      <c r="M11" s="52"/>
      <c r="N11" s="11"/>
      <c r="O11" s="11"/>
      <c r="P11" s="11"/>
      <c r="Q11" s="11"/>
      <c r="R11" s="11"/>
      <c r="S11" s="9"/>
      <c r="T11" s="16">
        <f t="shared" si="3"/>
        <v>0</v>
      </c>
      <c r="U11" s="12" t="str">
        <f t="shared" si="4"/>
        <v/>
      </c>
      <c r="V11" s="12">
        <f t="shared" si="5"/>
        <v>0</v>
      </c>
      <c r="W11" s="12" t="str">
        <f t="shared" si="6"/>
        <v xml:space="preserve"> </v>
      </c>
      <c r="X11" s="131" t="str">
        <f t="shared" si="7"/>
        <v xml:space="preserve"> </v>
      </c>
    </row>
    <row r="12" spans="1:38" ht="13" hidden="1">
      <c r="A12" s="125">
        <f t="shared" si="0"/>
        <v>8</v>
      </c>
      <c r="B12" s="126" t="s">
        <v>37</v>
      </c>
      <c r="C12" s="127" t="str">
        <f t="shared" si="1"/>
        <v>Gino Lu.</v>
      </c>
      <c r="D12" s="126"/>
      <c r="E12" s="83"/>
      <c r="F12" s="83"/>
      <c r="G12" s="83"/>
      <c r="H12" s="83"/>
      <c r="I12" s="83"/>
      <c r="J12" s="83"/>
      <c r="K12" s="80"/>
      <c r="L12" s="80">
        <f t="shared" si="2"/>
        <v>0</v>
      </c>
      <c r="M12" s="83"/>
      <c r="N12" s="83"/>
      <c r="O12" s="83"/>
      <c r="P12" s="83"/>
      <c r="Q12" s="83"/>
      <c r="R12" s="83"/>
      <c r="S12" s="80"/>
      <c r="T12" s="90">
        <f t="shared" si="3"/>
        <v>0</v>
      </c>
      <c r="U12" s="86" t="str">
        <f t="shared" si="4"/>
        <v/>
      </c>
      <c r="V12" s="86">
        <f t="shared" si="5"/>
        <v>0</v>
      </c>
      <c r="W12" s="86" t="str">
        <f t="shared" si="6"/>
        <v xml:space="preserve"> </v>
      </c>
      <c r="X12" s="128" t="str">
        <f t="shared" si="7"/>
        <v xml:space="preserve"> </v>
      </c>
    </row>
    <row r="13" spans="1:38" ht="16" hidden="1">
      <c r="A13" s="129">
        <f t="shared" si="0"/>
        <v>9</v>
      </c>
      <c r="B13" s="15" t="s">
        <v>41</v>
      </c>
      <c r="C13" s="130" t="str">
        <f t="shared" si="1"/>
        <v>Jolly 1.</v>
      </c>
      <c r="D13" s="132"/>
      <c r="E13" s="133"/>
      <c r="F13" s="133"/>
      <c r="G13" s="133"/>
      <c r="H13" s="133"/>
      <c r="I13" s="133"/>
      <c r="J13" s="133"/>
      <c r="K13" s="133"/>
      <c r="L13" s="9">
        <f t="shared" si="2"/>
        <v>0</v>
      </c>
      <c r="M13" s="133"/>
      <c r="N13" s="133"/>
      <c r="O13" s="133"/>
      <c r="P13" s="133"/>
      <c r="Q13" s="11"/>
      <c r="R13" s="133"/>
      <c r="S13" s="133"/>
      <c r="T13" s="16">
        <f t="shared" si="3"/>
        <v>0</v>
      </c>
      <c r="U13" s="12" t="str">
        <f t="shared" si="4"/>
        <v/>
      </c>
      <c r="V13" s="12">
        <f t="shared" si="5"/>
        <v>0</v>
      </c>
      <c r="W13" s="12" t="str">
        <f t="shared" si="6"/>
        <v xml:space="preserve"> </v>
      </c>
      <c r="X13" s="131" t="str">
        <f t="shared" ref="X13:X15" si="8">W13</f>
        <v xml:space="preserve"> </v>
      </c>
    </row>
    <row r="14" spans="1:38" ht="16" hidden="1">
      <c r="A14" s="125">
        <f t="shared" si="0"/>
        <v>10</v>
      </c>
      <c r="B14" s="126" t="s">
        <v>55</v>
      </c>
      <c r="C14" s="127" t="str">
        <f t="shared" si="1"/>
        <v>Jolly 2.</v>
      </c>
      <c r="D14" s="134"/>
      <c r="E14" s="135"/>
      <c r="F14" s="135"/>
      <c r="G14" s="135"/>
      <c r="H14" s="135"/>
      <c r="I14" s="135"/>
      <c r="J14" s="135"/>
      <c r="K14" s="135"/>
      <c r="L14" s="80">
        <f t="shared" si="2"/>
        <v>0</v>
      </c>
      <c r="M14" s="136"/>
      <c r="N14" s="135"/>
      <c r="O14" s="135"/>
      <c r="P14" s="135"/>
      <c r="Q14" s="83"/>
      <c r="R14" s="135"/>
      <c r="S14" s="135"/>
      <c r="T14" s="90">
        <f t="shared" si="3"/>
        <v>0</v>
      </c>
      <c r="U14" s="86" t="str">
        <f t="shared" si="4"/>
        <v/>
      </c>
      <c r="V14" s="86">
        <f t="shared" si="5"/>
        <v>0</v>
      </c>
      <c r="W14" s="86" t="str">
        <f t="shared" si="6"/>
        <v xml:space="preserve"> </v>
      </c>
      <c r="X14" s="128" t="str">
        <f t="shared" si="8"/>
        <v xml:space="preserve"> </v>
      </c>
    </row>
    <row r="15" spans="1:38" ht="16" hidden="1">
      <c r="A15" s="129">
        <f t="shared" si="0"/>
        <v>11</v>
      </c>
      <c r="B15" s="15" t="s">
        <v>40</v>
      </c>
      <c r="C15" s="130" t="str">
        <f t="shared" si="1"/>
        <v>Ken Jo.</v>
      </c>
      <c r="D15" s="132"/>
      <c r="E15" s="133"/>
      <c r="F15" s="133"/>
      <c r="G15" s="133"/>
      <c r="H15" s="133"/>
      <c r="I15" s="133"/>
      <c r="J15" s="133"/>
      <c r="K15" s="133"/>
      <c r="L15" s="9">
        <f t="shared" si="2"/>
        <v>0</v>
      </c>
      <c r="M15" s="11"/>
      <c r="N15" s="133"/>
      <c r="O15" s="133"/>
      <c r="P15" s="133"/>
      <c r="Q15" s="11"/>
      <c r="R15" s="133"/>
      <c r="S15" s="133"/>
      <c r="T15" s="16">
        <f t="shared" si="3"/>
        <v>0</v>
      </c>
      <c r="U15" s="12" t="str">
        <f t="shared" si="4"/>
        <v/>
      </c>
      <c r="V15" s="12">
        <f t="shared" si="5"/>
        <v>0</v>
      </c>
      <c r="W15" s="12" t="str">
        <f t="shared" si="6"/>
        <v xml:space="preserve"> </v>
      </c>
      <c r="X15" s="131" t="str">
        <f t="shared" si="8"/>
        <v xml:space="preserve"> </v>
      </c>
    </row>
    <row r="16" spans="1:38" ht="13" hidden="1">
      <c r="A16" s="125">
        <f t="shared" si="0"/>
        <v>12</v>
      </c>
      <c r="B16" s="126" t="s">
        <v>44</v>
      </c>
      <c r="C16" s="127" t="str">
        <f t="shared" si="1"/>
        <v>Marco Ta.</v>
      </c>
      <c r="D16" s="126"/>
      <c r="E16" s="83"/>
      <c r="F16" s="83"/>
      <c r="G16" s="83"/>
      <c r="H16" s="83"/>
      <c r="I16" s="83"/>
      <c r="J16" s="83"/>
      <c r="K16" s="80"/>
      <c r="L16" s="80">
        <f t="shared" si="2"/>
        <v>0</v>
      </c>
      <c r="M16" s="84"/>
      <c r="N16" s="83"/>
      <c r="O16" s="83"/>
      <c r="P16" s="83"/>
      <c r="Q16" s="83"/>
      <c r="R16" s="83"/>
      <c r="S16" s="80"/>
      <c r="T16" s="90">
        <f t="shared" si="3"/>
        <v>0</v>
      </c>
      <c r="U16" s="86" t="str">
        <f t="shared" si="4"/>
        <v/>
      </c>
      <c r="V16" s="86">
        <f t="shared" si="5"/>
        <v>0</v>
      </c>
      <c r="W16" s="86" t="str">
        <f t="shared" si="6"/>
        <v xml:space="preserve"> </v>
      </c>
      <c r="X16" s="128" t="str">
        <f t="shared" ref="X16:X18" si="9">IF(D16=1,(($D$49-W16+1)+IF(W16=1,5,IF(W16=2,3,IF(W16=3,1,0))))," ")</f>
        <v xml:space="preserve"> </v>
      </c>
    </row>
    <row r="17" spans="1:24" ht="13" hidden="1">
      <c r="A17" s="129">
        <f t="shared" si="0"/>
        <v>13</v>
      </c>
      <c r="B17" s="15" t="s">
        <v>56</v>
      </c>
      <c r="C17" s="130" t="str">
        <f t="shared" si="1"/>
        <v>Raffaella Ro.</v>
      </c>
      <c r="D17" s="15"/>
      <c r="E17" s="11"/>
      <c r="F17" s="11"/>
      <c r="G17" s="11"/>
      <c r="H17" s="11"/>
      <c r="I17" s="11"/>
      <c r="J17" s="11"/>
      <c r="K17" s="9"/>
      <c r="L17" s="9">
        <f t="shared" si="2"/>
        <v>0</v>
      </c>
      <c r="M17" s="11"/>
      <c r="N17" s="11"/>
      <c r="O17" s="11"/>
      <c r="P17" s="11"/>
      <c r="Q17" s="11"/>
      <c r="R17" s="11"/>
      <c r="S17" s="9"/>
      <c r="T17" s="16">
        <f t="shared" si="3"/>
        <v>0</v>
      </c>
      <c r="U17" s="12" t="str">
        <f t="shared" si="4"/>
        <v/>
      </c>
      <c r="V17" s="12">
        <f t="shared" si="5"/>
        <v>0</v>
      </c>
      <c r="W17" s="12" t="str">
        <f t="shared" si="6"/>
        <v xml:space="preserve"> </v>
      </c>
      <c r="X17" s="131" t="str">
        <f t="shared" si="9"/>
        <v xml:space="preserve"> </v>
      </c>
    </row>
    <row r="18" spans="1:24" ht="13" hidden="1">
      <c r="A18" s="80">
        <f t="shared" si="0"/>
        <v>14</v>
      </c>
      <c r="B18" s="126" t="s">
        <v>39</v>
      </c>
      <c r="C18" s="127" t="str">
        <f t="shared" si="1"/>
        <v>Stefano Vo.</v>
      </c>
      <c r="D18" s="126"/>
      <c r="E18" s="83"/>
      <c r="F18" s="83"/>
      <c r="G18" s="83"/>
      <c r="H18" s="83"/>
      <c r="I18" s="83"/>
      <c r="J18" s="83"/>
      <c r="K18" s="80"/>
      <c r="L18" s="80">
        <f t="shared" si="2"/>
        <v>0</v>
      </c>
      <c r="M18" s="83"/>
      <c r="N18" s="83"/>
      <c r="O18" s="83"/>
      <c r="P18" s="83"/>
      <c r="Q18" s="83"/>
      <c r="R18" s="83"/>
      <c r="S18" s="80"/>
      <c r="T18" s="80">
        <f t="shared" si="3"/>
        <v>0</v>
      </c>
      <c r="U18" s="86" t="str">
        <f t="shared" si="4"/>
        <v/>
      </c>
      <c r="V18" s="86">
        <f t="shared" si="5"/>
        <v>0</v>
      </c>
      <c r="W18" s="86" t="str">
        <f t="shared" si="6"/>
        <v xml:space="preserve"> </v>
      </c>
      <c r="X18" s="128" t="str">
        <f t="shared" si="9"/>
        <v xml:space="preserve"> </v>
      </c>
    </row>
    <row r="19" spans="1:24" ht="16">
      <c r="A19" s="117">
        <f t="shared" si="0"/>
        <v>15</v>
      </c>
      <c r="B19" s="118" t="s">
        <v>12</v>
      </c>
      <c r="C19" s="119" t="str">
        <f t="shared" si="1"/>
        <v>Alessandro Ba.</v>
      </c>
      <c r="D19" s="137">
        <v>1</v>
      </c>
      <c r="E19" s="138">
        <v>4</v>
      </c>
      <c r="F19" s="138">
        <v>10</v>
      </c>
      <c r="G19" s="138">
        <v>30</v>
      </c>
      <c r="H19" s="138">
        <v>5</v>
      </c>
      <c r="I19" s="138">
        <v>16</v>
      </c>
      <c r="J19" s="138"/>
      <c r="K19" s="138"/>
      <c r="L19" s="120">
        <f t="shared" si="2"/>
        <v>61</v>
      </c>
      <c r="M19" s="138">
        <v>6</v>
      </c>
      <c r="N19" s="138">
        <v>10</v>
      </c>
      <c r="O19" s="138">
        <v>30</v>
      </c>
      <c r="P19" s="138">
        <v>10</v>
      </c>
      <c r="Q19" s="121"/>
      <c r="R19" s="138"/>
      <c r="S19" s="138"/>
      <c r="T19" s="120">
        <f t="shared" si="3"/>
        <v>50</v>
      </c>
      <c r="U19" s="123">
        <f t="shared" si="4"/>
        <v>111</v>
      </c>
      <c r="V19" s="123">
        <f t="shared" si="5"/>
        <v>3</v>
      </c>
      <c r="W19" s="123">
        <f t="shared" ref="W19:W49" si="10">IF(D19=1,RANK(U19,$U$5:$U$49)," ")</f>
        <v>1</v>
      </c>
      <c r="X19" s="124">
        <f t="shared" ref="X19:X49" si="11">IF(D19=1,(($D$50-W19+1)+IF(W19=1,5,IF(W19=2,3,IF(W19=3,1,0))))," ")</f>
        <v>36</v>
      </c>
    </row>
    <row r="20" spans="1:24" ht="16">
      <c r="A20" s="125">
        <f t="shared" si="0"/>
        <v>16</v>
      </c>
      <c r="B20" s="126" t="s">
        <v>26</v>
      </c>
      <c r="C20" s="127" t="str">
        <f t="shared" si="1"/>
        <v>Andrea Ga.</v>
      </c>
      <c r="D20" s="134">
        <v>1</v>
      </c>
      <c r="E20" s="135">
        <v>9</v>
      </c>
      <c r="F20" s="135">
        <v>10</v>
      </c>
      <c r="G20" s="135">
        <v>29</v>
      </c>
      <c r="H20" s="135">
        <v>10</v>
      </c>
      <c r="I20" s="135">
        <v>17</v>
      </c>
      <c r="J20" s="135"/>
      <c r="K20" s="135"/>
      <c r="L20" s="80">
        <f t="shared" si="2"/>
        <v>66</v>
      </c>
      <c r="M20" s="135">
        <v>4</v>
      </c>
      <c r="N20" s="135">
        <v>10</v>
      </c>
      <c r="O20" s="135">
        <v>27</v>
      </c>
      <c r="P20" s="135">
        <v>5</v>
      </c>
      <c r="Q20" s="83"/>
      <c r="R20" s="135"/>
      <c r="S20" s="135"/>
      <c r="T20" s="90">
        <f t="shared" si="3"/>
        <v>42</v>
      </c>
      <c r="U20" s="86">
        <f t="shared" si="4"/>
        <v>108</v>
      </c>
      <c r="V20" s="86">
        <f t="shared" si="5"/>
        <v>3</v>
      </c>
      <c r="W20" s="86">
        <f t="shared" si="10"/>
        <v>2</v>
      </c>
      <c r="X20" s="128">
        <f t="shared" si="11"/>
        <v>33</v>
      </c>
    </row>
    <row r="21" spans="1:24" ht="16">
      <c r="A21" s="129">
        <f t="shared" si="0"/>
        <v>17</v>
      </c>
      <c r="B21" s="15" t="s">
        <v>27</v>
      </c>
      <c r="C21" s="130" t="str">
        <f t="shared" si="1"/>
        <v>Valerio Fe.</v>
      </c>
      <c r="D21" s="132">
        <v>1</v>
      </c>
      <c r="E21" s="133">
        <v>7</v>
      </c>
      <c r="F21" s="133">
        <v>10</v>
      </c>
      <c r="G21" s="133">
        <v>20</v>
      </c>
      <c r="H21" s="133">
        <v>5</v>
      </c>
      <c r="I21" s="133">
        <v>13</v>
      </c>
      <c r="J21" s="133"/>
      <c r="K21" s="133"/>
      <c r="L21" s="9">
        <f t="shared" si="2"/>
        <v>48</v>
      </c>
      <c r="M21" s="139">
        <v>6</v>
      </c>
      <c r="N21" s="133">
        <v>10</v>
      </c>
      <c r="O21" s="133">
        <v>30</v>
      </c>
      <c r="P21" s="133">
        <v>10</v>
      </c>
      <c r="Q21" s="11"/>
      <c r="R21" s="133"/>
      <c r="S21" s="133"/>
      <c r="T21" s="16">
        <f t="shared" si="3"/>
        <v>50</v>
      </c>
      <c r="U21" s="12">
        <f t="shared" si="4"/>
        <v>98</v>
      </c>
      <c r="V21" s="12">
        <f t="shared" si="5"/>
        <v>3</v>
      </c>
      <c r="W21" s="12">
        <f t="shared" si="10"/>
        <v>3</v>
      </c>
      <c r="X21" s="131">
        <f t="shared" si="11"/>
        <v>30</v>
      </c>
    </row>
    <row r="22" spans="1:24" ht="16">
      <c r="A22" s="125">
        <f t="shared" si="0"/>
        <v>18</v>
      </c>
      <c r="B22" s="126" t="s">
        <v>20</v>
      </c>
      <c r="C22" s="127" t="str">
        <f t="shared" si="1"/>
        <v>Massimo Be.</v>
      </c>
      <c r="D22" s="134">
        <v>1</v>
      </c>
      <c r="E22" s="135">
        <v>10</v>
      </c>
      <c r="F22" s="135">
        <v>10</v>
      </c>
      <c r="G22" s="135">
        <v>20</v>
      </c>
      <c r="H22" s="135"/>
      <c r="I22" s="135">
        <v>16</v>
      </c>
      <c r="J22" s="135"/>
      <c r="K22" s="135"/>
      <c r="L22" s="80">
        <f t="shared" si="2"/>
        <v>46</v>
      </c>
      <c r="M22" s="136">
        <v>2</v>
      </c>
      <c r="N22" s="135">
        <v>10</v>
      </c>
      <c r="O22" s="135">
        <v>31</v>
      </c>
      <c r="P22" s="135">
        <v>10</v>
      </c>
      <c r="Q22" s="83"/>
      <c r="R22" s="135"/>
      <c r="S22" s="135"/>
      <c r="T22" s="90">
        <f t="shared" si="3"/>
        <v>51</v>
      </c>
      <c r="U22" s="86">
        <f t="shared" si="4"/>
        <v>97</v>
      </c>
      <c r="V22" s="86">
        <f t="shared" si="5"/>
        <v>2</v>
      </c>
      <c r="W22" s="86">
        <f t="shared" si="10"/>
        <v>4</v>
      </c>
      <c r="X22" s="128">
        <f t="shared" si="11"/>
        <v>28</v>
      </c>
    </row>
    <row r="23" spans="1:24" ht="16">
      <c r="A23" s="129">
        <f t="shared" si="0"/>
        <v>19</v>
      </c>
      <c r="B23" s="15" t="s">
        <v>19</v>
      </c>
      <c r="C23" s="130" t="str">
        <f t="shared" si="1"/>
        <v>Daniele Pe.</v>
      </c>
      <c r="D23" s="132">
        <v>1</v>
      </c>
      <c r="E23" s="133">
        <v>5</v>
      </c>
      <c r="F23" s="133">
        <v>10</v>
      </c>
      <c r="G23" s="133">
        <v>23</v>
      </c>
      <c r="H23" s="133"/>
      <c r="I23" s="133">
        <v>16</v>
      </c>
      <c r="J23" s="133"/>
      <c r="K23" s="133"/>
      <c r="L23" s="9">
        <f t="shared" si="2"/>
        <v>49</v>
      </c>
      <c r="M23" s="133">
        <v>4</v>
      </c>
      <c r="N23" s="133">
        <v>10</v>
      </c>
      <c r="O23" s="133">
        <v>27</v>
      </c>
      <c r="P23" s="133">
        <v>5</v>
      </c>
      <c r="Q23" s="11"/>
      <c r="R23" s="133"/>
      <c r="S23" s="133"/>
      <c r="T23" s="16">
        <f t="shared" si="3"/>
        <v>42</v>
      </c>
      <c r="U23" s="12">
        <f t="shared" si="4"/>
        <v>91</v>
      </c>
      <c r="V23" s="12">
        <f t="shared" si="5"/>
        <v>1</v>
      </c>
      <c r="W23" s="12">
        <f t="shared" si="10"/>
        <v>5</v>
      </c>
      <c r="X23" s="131">
        <f t="shared" si="11"/>
        <v>27</v>
      </c>
    </row>
    <row r="24" spans="1:24" ht="16">
      <c r="A24" s="125">
        <f t="shared" si="0"/>
        <v>20</v>
      </c>
      <c r="B24" s="126" t="s">
        <v>36</v>
      </c>
      <c r="C24" s="127" t="str">
        <f t="shared" si="1"/>
        <v>Daniele Fe.</v>
      </c>
      <c r="D24" s="134">
        <v>1</v>
      </c>
      <c r="E24" s="135">
        <v>7</v>
      </c>
      <c r="F24" s="135">
        <v>10</v>
      </c>
      <c r="G24" s="135">
        <v>20</v>
      </c>
      <c r="H24" s="135">
        <v>5</v>
      </c>
      <c r="I24" s="135">
        <v>13</v>
      </c>
      <c r="J24" s="135"/>
      <c r="K24" s="135"/>
      <c r="L24" s="80">
        <f t="shared" si="2"/>
        <v>48</v>
      </c>
      <c r="M24" s="135">
        <v>2</v>
      </c>
      <c r="N24" s="135">
        <v>10</v>
      </c>
      <c r="O24" s="135">
        <v>18</v>
      </c>
      <c r="P24" s="135">
        <v>10</v>
      </c>
      <c r="Q24" s="83"/>
      <c r="R24" s="135"/>
      <c r="S24" s="135"/>
      <c r="T24" s="90">
        <f t="shared" si="3"/>
        <v>38</v>
      </c>
      <c r="U24" s="86">
        <f t="shared" si="4"/>
        <v>86</v>
      </c>
      <c r="V24" s="86">
        <f t="shared" si="5"/>
        <v>3</v>
      </c>
      <c r="W24" s="86">
        <f t="shared" si="10"/>
        <v>6</v>
      </c>
      <c r="X24" s="128">
        <f t="shared" si="11"/>
        <v>26</v>
      </c>
    </row>
    <row r="25" spans="1:24" ht="16">
      <c r="A25" s="129">
        <f t="shared" si="0"/>
        <v>21</v>
      </c>
      <c r="B25" s="15" t="s">
        <v>23</v>
      </c>
      <c r="C25" s="130" t="str">
        <f t="shared" si="1"/>
        <v>Francesco Be.</v>
      </c>
      <c r="D25" s="132">
        <v>1</v>
      </c>
      <c r="E25" s="133">
        <v>3</v>
      </c>
      <c r="F25" s="133">
        <v>10</v>
      </c>
      <c r="G25" s="133">
        <v>25</v>
      </c>
      <c r="H25" s="133">
        <v>5</v>
      </c>
      <c r="I25" s="133">
        <v>8</v>
      </c>
      <c r="J25" s="133"/>
      <c r="K25" s="133">
        <v>-10</v>
      </c>
      <c r="L25" s="9">
        <f t="shared" si="2"/>
        <v>38</v>
      </c>
      <c r="M25" s="133">
        <v>8</v>
      </c>
      <c r="N25" s="133">
        <v>10</v>
      </c>
      <c r="O25" s="133">
        <v>27</v>
      </c>
      <c r="P25" s="133">
        <v>5</v>
      </c>
      <c r="Q25" s="11"/>
      <c r="R25" s="133"/>
      <c r="S25" s="133"/>
      <c r="T25" s="16">
        <f t="shared" si="3"/>
        <v>42</v>
      </c>
      <c r="U25" s="12">
        <f t="shared" si="4"/>
        <v>80</v>
      </c>
      <c r="V25" s="12">
        <f t="shared" si="5"/>
        <v>2</v>
      </c>
      <c r="W25" s="12">
        <f t="shared" si="10"/>
        <v>7</v>
      </c>
      <c r="X25" s="131">
        <f t="shared" si="11"/>
        <v>25</v>
      </c>
    </row>
    <row r="26" spans="1:24" ht="16">
      <c r="A26" s="125">
        <f t="shared" si="0"/>
        <v>22</v>
      </c>
      <c r="B26" s="126" t="s">
        <v>34</v>
      </c>
      <c r="C26" s="127" t="str">
        <f t="shared" si="1"/>
        <v>Alberto Ga.</v>
      </c>
      <c r="D26" s="134">
        <v>1</v>
      </c>
      <c r="E26" s="135">
        <v>9</v>
      </c>
      <c r="F26" s="135">
        <v>10</v>
      </c>
      <c r="G26" s="135">
        <v>29</v>
      </c>
      <c r="H26" s="135">
        <v>10</v>
      </c>
      <c r="I26" s="135">
        <v>17</v>
      </c>
      <c r="J26" s="135"/>
      <c r="K26" s="135"/>
      <c r="L26" s="80">
        <f t="shared" si="2"/>
        <v>66</v>
      </c>
      <c r="M26" s="135">
        <v>5</v>
      </c>
      <c r="N26" s="135"/>
      <c r="O26" s="135">
        <v>17</v>
      </c>
      <c r="P26" s="135">
        <v>5</v>
      </c>
      <c r="Q26" s="83"/>
      <c r="R26" s="135"/>
      <c r="S26" s="135">
        <v>-10</v>
      </c>
      <c r="T26" s="90">
        <f t="shared" si="3"/>
        <v>12</v>
      </c>
      <c r="U26" s="86">
        <f t="shared" si="4"/>
        <v>78</v>
      </c>
      <c r="V26" s="86">
        <f t="shared" si="5"/>
        <v>3</v>
      </c>
      <c r="W26" s="86">
        <f t="shared" si="10"/>
        <v>8</v>
      </c>
      <c r="X26" s="128">
        <f t="shared" si="11"/>
        <v>24</v>
      </c>
    </row>
    <row r="27" spans="1:24" ht="16">
      <c r="A27" s="129">
        <f t="shared" si="0"/>
        <v>23</v>
      </c>
      <c r="B27" s="15" t="s">
        <v>13</v>
      </c>
      <c r="C27" s="130" t="str">
        <f t="shared" si="1"/>
        <v>Riccardo Va.</v>
      </c>
      <c r="D27" s="132">
        <v>1</v>
      </c>
      <c r="E27" s="133">
        <v>1</v>
      </c>
      <c r="F27" s="133">
        <v>10</v>
      </c>
      <c r="G27" s="133">
        <v>27</v>
      </c>
      <c r="H27" s="133">
        <v>5</v>
      </c>
      <c r="I27" s="133">
        <v>17</v>
      </c>
      <c r="J27" s="133"/>
      <c r="K27" s="133"/>
      <c r="L27" s="9">
        <f t="shared" si="2"/>
        <v>59</v>
      </c>
      <c r="M27" s="133">
        <v>9</v>
      </c>
      <c r="N27" s="133"/>
      <c r="O27" s="133">
        <v>19</v>
      </c>
      <c r="P27" s="133"/>
      <c r="Q27" s="11"/>
      <c r="R27" s="133"/>
      <c r="S27" s="133"/>
      <c r="T27" s="16">
        <f t="shared" si="3"/>
        <v>19</v>
      </c>
      <c r="U27" s="12">
        <f t="shared" si="4"/>
        <v>78</v>
      </c>
      <c r="V27" s="12">
        <f t="shared" si="5"/>
        <v>1</v>
      </c>
      <c r="W27" s="12">
        <f t="shared" si="10"/>
        <v>8</v>
      </c>
      <c r="X27" s="131">
        <f t="shared" si="11"/>
        <v>24</v>
      </c>
    </row>
    <row r="28" spans="1:24" ht="16">
      <c r="A28" s="125">
        <f t="shared" si="0"/>
        <v>24</v>
      </c>
      <c r="B28" s="126" t="s">
        <v>14</v>
      </c>
      <c r="C28" s="127" t="str">
        <f t="shared" si="1"/>
        <v>Federico Mo.</v>
      </c>
      <c r="D28" s="134">
        <v>1</v>
      </c>
      <c r="E28" s="135">
        <v>4</v>
      </c>
      <c r="F28" s="135">
        <v>10</v>
      </c>
      <c r="G28" s="135">
        <v>30</v>
      </c>
      <c r="H28" s="135">
        <v>5</v>
      </c>
      <c r="I28" s="135">
        <v>16</v>
      </c>
      <c r="J28" s="135"/>
      <c r="K28" s="135"/>
      <c r="L28" s="80">
        <f t="shared" si="2"/>
        <v>61</v>
      </c>
      <c r="M28" s="135">
        <v>10</v>
      </c>
      <c r="N28" s="135"/>
      <c r="O28" s="135">
        <v>15</v>
      </c>
      <c r="P28" s="135"/>
      <c r="Q28" s="83"/>
      <c r="R28" s="135"/>
      <c r="S28" s="135"/>
      <c r="T28" s="90">
        <f t="shared" si="3"/>
        <v>15</v>
      </c>
      <c r="U28" s="86">
        <f t="shared" si="4"/>
        <v>76</v>
      </c>
      <c r="V28" s="86">
        <f t="shared" si="5"/>
        <v>1</v>
      </c>
      <c r="W28" s="86">
        <f t="shared" si="10"/>
        <v>10</v>
      </c>
      <c r="X28" s="128">
        <f t="shared" si="11"/>
        <v>22</v>
      </c>
    </row>
    <row r="29" spans="1:24" ht="16">
      <c r="A29" s="129">
        <f t="shared" si="0"/>
        <v>25</v>
      </c>
      <c r="B29" s="15" t="s">
        <v>38</v>
      </c>
      <c r="C29" s="130" t="str">
        <f t="shared" si="1"/>
        <v>Massimo Ma.</v>
      </c>
      <c r="D29" s="15">
        <v>1</v>
      </c>
      <c r="E29" s="133">
        <v>8</v>
      </c>
      <c r="F29" s="133">
        <v>10</v>
      </c>
      <c r="G29" s="133">
        <v>29</v>
      </c>
      <c r="H29" s="133">
        <v>5</v>
      </c>
      <c r="I29" s="133">
        <v>3</v>
      </c>
      <c r="J29" s="133"/>
      <c r="K29" s="133">
        <v>-10</v>
      </c>
      <c r="L29" s="9">
        <f t="shared" si="2"/>
        <v>37</v>
      </c>
      <c r="M29" s="52"/>
      <c r="N29" s="133">
        <v>10</v>
      </c>
      <c r="O29" s="133">
        <v>18</v>
      </c>
      <c r="P29" s="133">
        <v>10</v>
      </c>
      <c r="Q29" s="11"/>
      <c r="R29" s="133"/>
      <c r="S29" s="133"/>
      <c r="T29" s="16">
        <f t="shared" si="3"/>
        <v>38</v>
      </c>
      <c r="U29" s="12">
        <f t="shared" si="4"/>
        <v>75</v>
      </c>
      <c r="V29" s="12">
        <f t="shared" si="5"/>
        <v>3</v>
      </c>
      <c r="W29" s="12">
        <f t="shared" si="10"/>
        <v>11</v>
      </c>
      <c r="X29" s="131">
        <f t="shared" si="11"/>
        <v>21</v>
      </c>
    </row>
    <row r="30" spans="1:24" ht="16">
      <c r="A30" s="125">
        <f t="shared" si="0"/>
        <v>26</v>
      </c>
      <c r="B30" s="126" t="s">
        <v>24</v>
      </c>
      <c r="C30" s="127" t="str">
        <f t="shared" si="1"/>
        <v>Christian Vi.</v>
      </c>
      <c r="D30" s="134">
        <v>1</v>
      </c>
      <c r="E30" s="135">
        <v>10</v>
      </c>
      <c r="F30" s="135">
        <v>10</v>
      </c>
      <c r="G30" s="135">
        <v>20</v>
      </c>
      <c r="H30" s="135"/>
      <c r="I30" s="135">
        <v>16</v>
      </c>
      <c r="J30" s="135"/>
      <c r="K30" s="135"/>
      <c r="L30" s="80">
        <f t="shared" si="2"/>
        <v>46</v>
      </c>
      <c r="M30" s="135">
        <v>5</v>
      </c>
      <c r="N30" s="135"/>
      <c r="O30" s="135">
        <v>26</v>
      </c>
      <c r="P30" s="135"/>
      <c r="Q30" s="83"/>
      <c r="R30" s="135"/>
      <c r="S30" s="135"/>
      <c r="T30" s="90">
        <f t="shared" si="3"/>
        <v>26</v>
      </c>
      <c r="U30" s="86">
        <f t="shared" si="4"/>
        <v>72</v>
      </c>
      <c r="V30" s="86">
        <f t="shared" si="5"/>
        <v>0</v>
      </c>
      <c r="W30" s="86">
        <f t="shared" si="10"/>
        <v>12</v>
      </c>
      <c r="X30" s="128">
        <f t="shared" si="11"/>
        <v>20</v>
      </c>
    </row>
    <row r="31" spans="1:24" ht="16">
      <c r="A31" s="129">
        <f t="shared" si="0"/>
        <v>27</v>
      </c>
      <c r="B31" s="15" t="s">
        <v>22</v>
      </c>
      <c r="C31" s="130" t="str">
        <f t="shared" si="1"/>
        <v>Francesco Ul.</v>
      </c>
      <c r="D31" s="132">
        <v>1</v>
      </c>
      <c r="E31" s="133">
        <v>5</v>
      </c>
      <c r="F31" s="133">
        <v>10</v>
      </c>
      <c r="G31" s="133">
        <v>23</v>
      </c>
      <c r="H31" s="133"/>
      <c r="I31" s="133">
        <v>16</v>
      </c>
      <c r="J31" s="133"/>
      <c r="K31" s="133"/>
      <c r="L31" s="9">
        <f t="shared" si="2"/>
        <v>49</v>
      </c>
      <c r="M31" s="133">
        <v>10</v>
      </c>
      <c r="N31" s="133"/>
      <c r="O31" s="133">
        <v>15</v>
      </c>
      <c r="P31" s="133"/>
      <c r="Q31" s="11"/>
      <c r="R31" s="133"/>
      <c r="S31" s="133"/>
      <c r="T31" s="16">
        <f t="shared" si="3"/>
        <v>15</v>
      </c>
      <c r="U31" s="12">
        <f t="shared" si="4"/>
        <v>64</v>
      </c>
      <c r="V31" s="12">
        <f t="shared" si="5"/>
        <v>0</v>
      </c>
      <c r="W31" s="12">
        <f t="shared" si="10"/>
        <v>13</v>
      </c>
      <c r="X31" s="131">
        <f t="shared" si="11"/>
        <v>19</v>
      </c>
    </row>
    <row r="32" spans="1:24" ht="16">
      <c r="A32" s="125">
        <f t="shared" si="0"/>
        <v>28</v>
      </c>
      <c r="B32" s="126" t="s">
        <v>17</v>
      </c>
      <c r="C32" s="127" t="str">
        <f t="shared" si="1"/>
        <v>Giuseppe Ta.</v>
      </c>
      <c r="D32" s="134">
        <v>1</v>
      </c>
      <c r="E32" s="135">
        <v>7</v>
      </c>
      <c r="F32" s="135">
        <v>10</v>
      </c>
      <c r="G32" s="135">
        <v>18</v>
      </c>
      <c r="H32" s="135">
        <v>5</v>
      </c>
      <c r="I32" s="135">
        <v>16</v>
      </c>
      <c r="J32" s="135"/>
      <c r="K32" s="135"/>
      <c r="L32" s="80">
        <f t="shared" si="2"/>
        <v>49</v>
      </c>
      <c r="M32" s="136">
        <v>8</v>
      </c>
      <c r="N32" s="135"/>
      <c r="O32" s="135">
        <v>19</v>
      </c>
      <c r="P32" s="135">
        <v>5</v>
      </c>
      <c r="Q32" s="83"/>
      <c r="R32" s="135"/>
      <c r="S32" s="135">
        <v>-10</v>
      </c>
      <c r="T32" s="90">
        <f t="shared" si="3"/>
        <v>14</v>
      </c>
      <c r="U32" s="86">
        <f t="shared" si="4"/>
        <v>63</v>
      </c>
      <c r="V32" s="86">
        <f t="shared" si="5"/>
        <v>2</v>
      </c>
      <c r="W32" s="86">
        <f t="shared" si="10"/>
        <v>14</v>
      </c>
      <c r="X32" s="128">
        <f t="shared" si="11"/>
        <v>18</v>
      </c>
    </row>
    <row r="33" spans="1:24" ht="16">
      <c r="A33" s="129">
        <f t="shared" si="0"/>
        <v>29</v>
      </c>
      <c r="B33" s="15" t="s">
        <v>15</v>
      </c>
      <c r="C33" s="130" t="str">
        <f t="shared" si="1"/>
        <v>Paolo Va.</v>
      </c>
      <c r="D33" s="132">
        <v>1</v>
      </c>
      <c r="E33" s="133">
        <v>3</v>
      </c>
      <c r="F33" s="133">
        <v>10</v>
      </c>
      <c r="G33" s="133">
        <v>25</v>
      </c>
      <c r="H33" s="133">
        <v>5</v>
      </c>
      <c r="I33" s="133">
        <v>8</v>
      </c>
      <c r="J33" s="133"/>
      <c r="K33" s="133">
        <v>-10</v>
      </c>
      <c r="L33" s="9">
        <f t="shared" si="2"/>
        <v>38</v>
      </c>
      <c r="M33" s="133">
        <v>3</v>
      </c>
      <c r="N33" s="133"/>
      <c r="O33" s="133">
        <v>19</v>
      </c>
      <c r="P33" s="133">
        <v>5</v>
      </c>
      <c r="Q33" s="11"/>
      <c r="R33" s="133"/>
      <c r="S33" s="133"/>
      <c r="T33" s="16">
        <f t="shared" si="3"/>
        <v>24</v>
      </c>
      <c r="U33" s="12">
        <f t="shared" si="4"/>
        <v>62</v>
      </c>
      <c r="V33" s="12">
        <f t="shared" si="5"/>
        <v>2</v>
      </c>
      <c r="W33" s="12">
        <f t="shared" si="10"/>
        <v>15</v>
      </c>
      <c r="X33" s="131">
        <f t="shared" si="11"/>
        <v>17</v>
      </c>
    </row>
    <row r="34" spans="1:24" ht="16">
      <c r="A34" s="125">
        <f t="shared" si="0"/>
        <v>30</v>
      </c>
      <c r="B34" s="126" t="s">
        <v>31</v>
      </c>
      <c r="C34" s="127" t="str">
        <f t="shared" si="1"/>
        <v>Francesco Pe.</v>
      </c>
      <c r="D34" s="134">
        <v>1</v>
      </c>
      <c r="E34" s="135">
        <v>3</v>
      </c>
      <c r="F34" s="135">
        <v>10</v>
      </c>
      <c r="G34" s="135">
        <v>8</v>
      </c>
      <c r="H34" s="135"/>
      <c r="I34" s="135">
        <v>17</v>
      </c>
      <c r="J34" s="135"/>
      <c r="K34" s="135">
        <v>-10</v>
      </c>
      <c r="L34" s="80">
        <f t="shared" si="2"/>
        <v>25</v>
      </c>
      <c r="M34" s="135">
        <v>6</v>
      </c>
      <c r="N34" s="135">
        <v>10</v>
      </c>
      <c r="O34" s="135">
        <v>20</v>
      </c>
      <c r="P34" s="135">
        <v>5</v>
      </c>
      <c r="Q34" s="83"/>
      <c r="R34" s="135"/>
      <c r="S34" s="135"/>
      <c r="T34" s="90">
        <f t="shared" si="3"/>
        <v>35</v>
      </c>
      <c r="U34" s="86">
        <f t="shared" si="4"/>
        <v>60</v>
      </c>
      <c r="V34" s="86">
        <f t="shared" si="5"/>
        <v>1</v>
      </c>
      <c r="W34" s="86">
        <f t="shared" si="10"/>
        <v>16</v>
      </c>
      <c r="X34" s="128">
        <f t="shared" si="11"/>
        <v>16</v>
      </c>
    </row>
    <row r="35" spans="1:24" ht="16">
      <c r="A35" s="129">
        <f t="shared" si="0"/>
        <v>31</v>
      </c>
      <c r="B35" s="15" t="s">
        <v>18</v>
      </c>
      <c r="C35" s="130" t="str">
        <f t="shared" si="1"/>
        <v>Artemisia Vo.</v>
      </c>
      <c r="D35" s="132">
        <v>1</v>
      </c>
      <c r="E35" s="133">
        <v>8</v>
      </c>
      <c r="F35" s="133">
        <v>10</v>
      </c>
      <c r="G35" s="133">
        <v>29</v>
      </c>
      <c r="H35" s="133">
        <v>5</v>
      </c>
      <c r="I35" s="133">
        <v>3</v>
      </c>
      <c r="J35" s="133"/>
      <c r="K35" s="133">
        <v>-10</v>
      </c>
      <c r="L35" s="9">
        <f t="shared" si="2"/>
        <v>37</v>
      </c>
      <c r="M35" s="139">
        <v>9</v>
      </c>
      <c r="N35" s="133"/>
      <c r="O35" s="133">
        <v>19</v>
      </c>
      <c r="P35" s="133"/>
      <c r="Q35" s="11"/>
      <c r="R35" s="133"/>
      <c r="S35" s="133"/>
      <c r="T35" s="16">
        <f t="shared" si="3"/>
        <v>19</v>
      </c>
      <c r="U35" s="12">
        <f t="shared" si="4"/>
        <v>56</v>
      </c>
      <c r="V35" s="12">
        <f t="shared" si="5"/>
        <v>1</v>
      </c>
      <c r="W35" s="12">
        <f t="shared" si="10"/>
        <v>17</v>
      </c>
      <c r="X35" s="131">
        <f t="shared" si="11"/>
        <v>15</v>
      </c>
    </row>
    <row r="36" spans="1:24" ht="16">
      <c r="A36" s="125">
        <f t="shared" si="0"/>
        <v>32</v>
      </c>
      <c r="B36" s="126" t="s">
        <v>28</v>
      </c>
      <c r="C36" s="127" t="str">
        <f t="shared" si="1"/>
        <v>Luca Po.</v>
      </c>
      <c r="D36" s="134">
        <v>1</v>
      </c>
      <c r="E36" s="135">
        <v>10</v>
      </c>
      <c r="F36" s="135">
        <v>10</v>
      </c>
      <c r="G36" s="135">
        <v>16</v>
      </c>
      <c r="H36" s="135"/>
      <c r="I36" s="135">
        <v>17</v>
      </c>
      <c r="J36" s="135"/>
      <c r="K36" s="135"/>
      <c r="L36" s="80">
        <f t="shared" si="2"/>
        <v>43</v>
      </c>
      <c r="M36" s="135">
        <v>2</v>
      </c>
      <c r="N36" s="135"/>
      <c r="O36" s="135">
        <v>17</v>
      </c>
      <c r="P36" s="135">
        <v>5</v>
      </c>
      <c r="Q36" s="83"/>
      <c r="R36" s="135"/>
      <c r="S36" s="135">
        <v>-10</v>
      </c>
      <c r="T36" s="90">
        <f t="shared" si="3"/>
        <v>12</v>
      </c>
      <c r="U36" s="86">
        <f t="shared" si="4"/>
        <v>55</v>
      </c>
      <c r="V36" s="86">
        <f t="shared" si="5"/>
        <v>1</v>
      </c>
      <c r="W36" s="86">
        <f t="shared" si="10"/>
        <v>18</v>
      </c>
      <c r="X36" s="128">
        <f t="shared" si="11"/>
        <v>14</v>
      </c>
    </row>
    <row r="37" spans="1:24" ht="16">
      <c r="A37" s="129">
        <f t="shared" si="0"/>
        <v>33</v>
      </c>
      <c r="B37" s="15" t="s">
        <v>35</v>
      </c>
      <c r="C37" s="130" t="str">
        <f t="shared" si="1"/>
        <v>Andrea Mo.</v>
      </c>
      <c r="D37" s="132">
        <v>1</v>
      </c>
      <c r="E37" s="133">
        <v>1</v>
      </c>
      <c r="F37" s="133">
        <v>10</v>
      </c>
      <c r="G37" s="133">
        <v>20</v>
      </c>
      <c r="H37" s="133">
        <v>5</v>
      </c>
      <c r="I37" s="133">
        <v>6</v>
      </c>
      <c r="J37" s="133">
        <v>-20</v>
      </c>
      <c r="K37" s="133"/>
      <c r="L37" s="9">
        <f t="shared" si="2"/>
        <v>21</v>
      </c>
      <c r="M37" s="139">
        <v>3</v>
      </c>
      <c r="N37" s="133"/>
      <c r="O37" s="133">
        <v>28</v>
      </c>
      <c r="P37" s="133">
        <v>5</v>
      </c>
      <c r="Q37" s="11"/>
      <c r="R37" s="133"/>
      <c r="S37" s="133">
        <v>-10</v>
      </c>
      <c r="T37" s="16">
        <f t="shared" si="3"/>
        <v>23</v>
      </c>
      <c r="U37" s="12">
        <f t="shared" si="4"/>
        <v>44</v>
      </c>
      <c r="V37" s="12">
        <f t="shared" si="5"/>
        <v>2</v>
      </c>
      <c r="W37" s="12">
        <f t="shared" si="10"/>
        <v>19</v>
      </c>
      <c r="X37" s="131">
        <f t="shared" si="11"/>
        <v>13</v>
      </c>
    </row>
    <row r="38" spans="1:24" ht="16">
      <c r="A38" s="125">
        <f t="shared" si="0"/>
        <v>34</v>
      </c>
      <c r="B38" s="126" t="s">
        <v>21</v>
      </c>
      <c r="C38" s="127" t="str">
        <f t="shared" si="1"/>
        <v>Massimo Mo.</v>
      </c>
      <c r="D38" s="134">
        <v>1</v>
      </c>
      <c r="E38" s="135">
        <v>1</v>
      </c>
      <c r="F38" s="135">
        <v>10</v>
      </c>
      <c r="G38" s="135">
        <v>27</v>
      </c>
      <c r="H38" s="135">
        <v>5</v>
      </c>
      <c r="I38" s="135">
        <v>17</v>
      </c>
      <c r="J38" s="135"/>
      <c r="K38" s="135"/>
      <c r="L38" s="80">
        <f t="shared" si="2"/>
        <v>59</v>
      </c>
      <c r="M38" s="135">
        <v>7</v>
      </c>
      <c r="N38" s="135"/>
      <c r="O38" s="135">
        <v>14</v>
      </c>
      <c r="P38" s="135"/>
      <c r="Q38" s="83"/>
      <c r="R38" s="135">
        <v>-20</v>
      </c>
      <c r="S38" s="135">
        <v>-10</v>
      </c>
      <c r="T38" s="90">
        <f t="shared" si="3"/>
        <v>-16</v>
      </c>
      <c r="U38" s="86">
        <f t="shared" si="4"/>
        <v>43</v>
      </c>
      <c r="V38" s="86">
        <f t="shared" si="5"/>
        <v>1</v>
      </c>
      <c r="W38" s="86">
        <f t="shared" si="10"/>
        <v>20</v>
      </c>
      <c r="X38" s="128">
        <f t="shared" si="11"/>
        <v>12</v>
      </c>
    </row>
    <row r="39" spans="1:24" ht="16">
      <c r="A39" s="129">
        <f t="shared" si="0"/>
        <v>35</v>
      </c>
      <c r="B39" s="15" t="s">
        <v>16</v>
      </c>
      <c r="C39" s="130" t="str">
        <f t="shared" si="1"/>
        <v>Franco Na.</v>
      </c>
      <c r="D39" s="132">
        <v>1</v>
      </c>
      <c r="E39" s="133">
        <v>5</v>
      </c>
      <c r="F39" s="133"/>
      <c r="G39" s="133">
        <v>25</v>
      </c>
      <c r="H39" s="133">
        <v>5</v>
      </c>
      <c r="I39" s="133">
        <v>8</v>
      </c>
      <c r="J39" s="133"/>
      <c r="K39" s="133">
        <v>-10</v>
      </c>
      <c r="L39" s="9">
        <f t="shared" si="2"/>
        <v>28</v>
      </c>
      <c r="M39" s="133">
        <v>10</v>
      </c>
      <c r="N39" s="133"/>
      <c r="O39" s="133">
        <v>9</v>
      </c>
      <c r="P39" s="133"/>
      <c r="Q39" s="11"/>
      <c r="R39" s="133"/>
      <c r="S39" s="133"/>
      <c r="T39" s="16">
        <f t="shared" si="3"/>
        <v>9</v>
      </c>
      <c r="U39" s="12">
        <f t="shared" si="4"/>
        <v>37</v>
      </c>
      <c r="V39" s="12">
        <f t="shared" si="5"/>
        <v>1</v>
      </c>
      <c r="W39" s="12">
        <f t="shared" si="10"/>
        <v>21</v>
      </c>
      <c r="X39" s="131">
        <f t="shared" si="11"/>
        <v>11</v>
      </c>
    </row>
    <row r="40" spans="1:24" ht="16">
      <c r="A40" s="125">
        <f t="shared" si="0"/>
        <v>36</v>
      </c>
      <c r="B40" s="126" t="s">
        <v>25</v>
      </c>
      <c r="C40" s="127" t="str">
        <f t="shared" si="1"/>
        <v>Riccardo Ri.</v>
      </c>
      <c r="D40" s="134">
        <v>1</v>
      </c>
      <c r="E40" s="135">
        <v>3</v>
      </c>
      <c r="F40" s="135">
        <v>10</v>
      </c>
      <c r="G40" s="135">
        <v>8</v>
      </c>
      <c r="H40" s="135"/>
      <c r="I40" s="135">
        <v>17</v>
      </c>
      <c r="J40" s="135"/>
      <c r="K40" s="135">
        <v>-10</v>
      </c>
      <c r="L40" s="80">
        <f t="shared" si="2"/>
        <v>25</v>
      </c>
      <c r="M40" s="135">
        <v>4</v>
      </c>
      <c r="N40" s="135"/>
      <c r="O40" s="135">
        <v>14</v>
      </c>
      <c r="P40" s="135"/>
      <c r="Q40" s="83"/>
      <c r="R40" s="135"/>
      <c r="S40" s="135">
        <v>-10</v>
      </c>
      <c r="T40" s="90">
        <f t="shared" si="3"/>
        <v>4</v>
      </c>
      <c r="U40" s="86">
        <f t="shared" si="4"/>
        <v>29</v>
      </c>
      <c r="V40" s="86">
        <f t="shared" si="5"/>
        <v>0</v>
      </c>
      <c r="W40" s="86">
        <f t="shared" si="10"/>
        <v>22</v>
      </c>
      <c r="X40" s="128">
        <f t="shared" si="11"/>
        <v>10</v>
      </c>
    </row>
    <row r="41" spans="1:24" ht="16">
      <c r="A41" s="129">
        <f t="shared" si="0"/>
        <v>37</v>
      </c>
      <c r="B41" s="15" t="s">
        <v>33</v>
      </c>
      <c r="C41" s="130" t="str">
        <f t="shared" si="1"/>
        <v>Daniel Te.</v>
      </c>
      <c r="D41" s="132">
        <v>1</v>
      </c>
      <c r="E41" s="133">
        <v>9</v>
      </c>
      <c r="F41" s="133"/>
      <c r="G41" s="133">
        <v>19</v>
      </c>
      <c r="H41" s="133"/>
      <c r="I41" s="133"/>
      <c r="J41" s="133"/>
      <c r="K41" s="133"/>
      <c r="L41" s="9">
        <f t="shared" si="2"/>
        <v>19</v>
      </c>
      <c r="M41" s="133">
        <v>10</v>
      </c>
      <c r="N41" s="133"/>
      <c r="O41" s="133">
        <v>9</v>
      </c>
      <c r="P41" s="133"/>
      <c r="Q41" s="11"/>
      <c r="R41" s="133"/>
      <c r="S41" s="133"/>
      <c r="T41" s="16">
        <f t="shared" si="3"/>
        <v>9</v>
      </c>
      <c r="U41" s="12">
        <f t="shared" si="4"/>
        <v>28</v>
      </c>
      <c r="V41" s="12">
        <f t="shared" si="5"/>
        <v>0</v>
      </c>
      <c r="W41" s="12">
        <f t="shared" si="10"/>
        <v>23</v>
      </c>
      <c r="X41" s="131">
        <f t="shared" si="11"/>
        <v>9</v>
      </c>
    </row>
    <row r="42" spans="1:24" ht="16">
      <c r="A42" s="125">
        <f t="shared" si="0"/>
        <v>38</v>
      </c>
      <c r="B42" s="126" t="s">
        <v>46</v>
      </c>
      <c r="C42" s="127" t="str">
        <f t="shared" si="1"/>
        <v>Laura Di.</v>
      </c>
      <c r="D42" s="134">
        <v>1</v>
      </c>
      <c r="E42" s="135">
        <v>9</v>
      </c>
      <c r="F42" s="135"/>
      <c r="G42" s="135">
        <v>19</v>
      </c>
      <c r="H42" s="135"/>
      <c r="I42" s="135">
        <v>0</v>
      </c>
      <c r="J42" s="135"/>
      <c r="K42" s="135"/>
      <c r="L42" s="80">
        <f t="shared" si="2"/>
        <v>19</v>
      </c>
      <c r="M42" s="135">
        <v>5</v>
      </c>
      <c r="N42" s="135"/>
      <c r="O42" s="135">
        <v>11</v>
      </c>
      <c r="P42" s="135"/>
      <c r="Q42" s="83"/>
      <c r="R42" s="135"/>
      <c r="S42" s="135">
        <v>-10</v>
      </c>
      <c r="T42" s="90">
        <f t="shared" si="3"/>
        <v>1</v>
      </c>
      <c r="U42" s="86">
        <f t="shared" si="4"/>
        <v>20</v>
      </c>
      <c r="V42" s="86">
        <f t="shared" si="5"/>
        <v>0</v>
      </c>
      <c r="W42" s="86">
        <f t="shared" si="10"/>
        <v>24</v>
      </c>
      <c r="X42" s="128">
        <f t="shared" si="11"/>
        <v>8</v>
      </c>
    </row>
    <row r="43" spans="1:24" ht="16">
      <c r="A43" s="129">
        <f t="shared" si="0"/>
        <v>39</v>
      </c>
      <c r="B43" s="15" t="s">
        <v>43</v>
      </c>
      <c r="C43" s="130" t="str">
        <f t="shared" si="1"/>
        <v>Barbara Vo.</v>
      </c>
      <c r="D43" s="132">
        <v>1</v>
      </c>
      <c r="E43" s="133">
        <v>10</v>
      </c>
      <c r="F43" s="133">
        <v>10</v>
      </c>
      <c r="G43" s="133">
        <v>16</v>
      </c>
      <c r="H43" s="133"/>
      <c r="I43" s="133">
        <v>17</v>
      </c>
      <c r="J43" s="133"/>
      <c r="K43" s="133"/>
      <c r="L43" s="9">
        <f t="shared" si="2"/>
        <v>43</v>
      </c>
      <c r="M43" s="133">
        <v>1</v>
      </c>
      <c r="N43" s="133"/>
      <c r="O43" s="133">
        <v>6</v>
      </c>
      <c r="P43" s="133"/>
      <c r="Q43" s="11"/>
      <c r="R43" s="133">
        <v>-20</v>
      </c>
      <c r="S43" s="133">
        <v>-10</v>
      </c>
      <c r="T43" s="16">
        <f t="shared" si="3"/>
        <v>-24</v>
      </c>
      <c r="U43" s="12">
        <f t="shared" si="4"/>
        <v>19</v>
      </c>
      <c r="V43" s="12">
        <f t="shared" si="5"/>
        <v>0</v>
      </c>
      <c r="W43" s="12">
        <f t="shared" si="10"/>
        <v>25</v>
      </c>
      <c r="X43" s="131">
        <f t="shared" si="11"/>
        <v>7</v>
      </c>
    </row>
    <row r="44" spans="1:24" ht="16">
      <c r="A44" s="125">
        <f t="shared" si="0"/>
        <v>40</v>
      </c>
      <c r="B44" s="126" t="s">
        <v>32</v>
      </c>
      <c r="C44" s="127" t="str">
        <f t="shared" si="1"/>
        <v>Francesco Ma.</v>
      </c>
      <c r="D44" s="134">
        <v>1</v>
      </c>
      <c r="E44" s="135">
        <v>2</v>
      </c>
      <c r="F44" s="135"/>
      <c r="G44" s="135">
        <v>5</v>
      </c>
      <c r="H44" s="135"/>
      <c r="I44" s="135">
        <v>0</v>
      </c>
      <c r="J44" s="135">
        <v>-20</v>
      </c>
      <c r="K44" s="135">
        <v>-10</v>
      </c>
      <c r="L44" s="80">
        <f t="shared" si="2"/>
        <v>-25</v>
      </c>
      <c r="M44" s="136">
        <v>5</v>
      </c>
      <c r="N44" s="135"/>
      <c r="O44" s="135">
        <v>26</v>
      </c>
      <c r="P44" s="135"/>
      <c r="Q44" s="83"/>
      <c r="R44" s="135"/>
      <c r="S44" s="135"/>
      <c r="T44" s="90">
        <f t="shared" si="3"/>
        <v>26</v>
      </c>
      <c r="U44" s="86">
        <f t="shared" si="4"/>
        <v>1</v>
      </c>
      <c r="V44" s="86">
        <f t="shared" si="5"/>
        <v>0</v>
      </c>
      <c r="W44" s="86">
        <f t="shared" si="10"/>
        <v>26</v>
      </c>
      <c r="X44" s="128">
        <f t="shared" si="11"/>
        <v>6</v>
      </c>
    </row>
    <row r="45" spans="1:24" ht="16">
      <c r="A45" s="129">
        <f t="shared" si="0"/>
        <v>41</v>
      </c>
      <c r="B45" s="15" t="s">
        <v>48</v>
      </c>
      <c r="C45" s="130" t="str">
        <f t="shared" si="1"/>
        <v>Michele Ba.</v>
      </c>
      <c r="D45" s="132">
        <v>1</v>
      </c>
      <c r="E45" s="133">
        <v>6</v>
      </c>
      <c r="F45" s="133"/>
      <c r="G45" s="133">
        <v>7</v>
      </c>
      <c r="H45" s="133"/>
      <c r="I45" s="133">
        <v>0</v>
      </c>
      <c r="J45" s="133"/>
      <c r="K45" s="133">
        <v>-10</v>
      </c>
      <c r="L45" s="9">
        <f t="shared" si="2"/>
        <v>-3</v>
      </c>
      <c r="M45" s="133">
        <v>7</v>
      </c>
      <c r="N45" s="133"/>
      <c r="O45" s="133">
        <v>11</v>
      </c>
      <c r="P45" s="133"/>
      <c r="Q45" s="11"/>
      <c r="R45" s="133"/>
      <c r="S45" s="133">
        <v>-10</v>
      </c>
      <c r="T45" s="16">
        <f t="shared" si="3"/>
        <v>1</v>
      </c>
      <c r="U45" s="12">
        <f t="shared" si="4"/>
        <v>-2</v>
      </c>
      <c r="V45" s="12">
        <f t="shared" si="5"/>
        <v>0</v>
      </c>
      <c r="W45" s="12">
        <f t="shared" si="10"/>
        <v>27</v>
      </c>
      <c r="X45" s="131">
        <f t="shared" si="11"/>
        <v>5</v>
      </c>
    </row>
    <row r="46" spans="1:24" ht="16">
      <c r="A46" s="125">
        <f t="shared" si="0"/>
        <v>42</v>
      </c>
      <c r="B46" s="126" t="s">
        <v>30</v>
      </c>
      <c r="C46" s="127" t="str">
        <f t="shared" si="1"/>
        <v>Alberto Pa.</v>
      </c>
      <c r="D46" s="134">
        <v>1</v>
      </c>
      <c r="E46" s="135">
        <v>1</v>
      </c>
      <c r="F46" s="135">
        <v>10</v>
      </c>
      <c r="G46" s="135">
        <v>20</v>
      </c>
      <c r="H46" s="135">
        <v>5</v>
      </c>
      <c r="I46" s="135">
        <v>6</v>
      </c>
      <c r="J46" s="135">
        <v>-20</v>
      </c>
      <c r="K46" s="135"/>
      <c r="L46" s="80">
        <f t="shared" si="2"/>
        <v>21</v>
      </c>
      <c r="M46" s="135">
        <v>1</v>
      </c>
      <c r="N46" s="135"/>
      <c r="O46" s="135">
        <v>2</v>
      </c>
      <c r="P46" s="135"/>
      <c r="Q46" s="83"/>
      <c r="R46" s="135">
        <v>-20</v>
      </c>
      <c r="S46" s="135">
        <v>-10</v>
      </c>
      <c r="T46" s="90">
        <f t="shared" si="3"/>
        <v>-28</v>
      </c>
      <c r="U46" s="86">
        <f t="shared" si="4"/>
        <v>-7</v>
      </c>
      <c r="V46" s="86">
        <f t="shared" si="5"/>
        <v>1</v>
      </c>
      <c r="W46" s="86">
        <f t="shared" si="10"/>
        <v>28</v>
      </c>
      <c r="X46" s="128">
        <f t="shared" si="11"/>
        <v>4</v>
      </c>
    </row>
    <row r="47" spans="1:24" ht="16">
      <c r="A47" s="129">
        <f t="shared" si="0"/>
        <v>43</v>
      </c>
      <c r="B47" s="15" t="s">
        <v>47</v>
      </c>
      <c r="C47" s="130" t="str">
        <f t="shared" si="1"/>
        <v>Stefano Ti.</v>
      </c>
      <c r="D47" s="132">
        <v>1</v>
      </c>
      <c r="E47" s="133">
        <v>6</v>
      </c>
      <c r="F47" s="133"/>
      <c r="G47" s="133">
        <v>10</v>
      </c>
      <c r="H47" s="133"/>
      <c r="I47" s="133">
        <v>8</v>
      </c>
      <c r="J47" s="133"/>
      <c r="K47" s="133">
        <v>-10</v>
      </c>
      <c r="L47" s="9">
        <f t="shared" si="2"/>
        <v>8</v>
      </c>
      <c r="M47" s="133">
        <v>7</v>
      </c>
      <c r="N47" s="133"/>
      <c r="O47" s="133">
        <v>14</v>
      </c>
      <c r="P47" s="133"/>
      <c r="Q47" s="11"/>
      <c r="R47" s="133">
        <v>-20</v>
      </c>
      <c r="S47" s="133">
        <v>-10</v>
      </c>
      <c r="T47" s="16">
        <f t="shared" si="3"/>
        <v>-16</v>
      </c>
      <c r="U47" s="12">
        <f t="shared" si="4"/>
        <v>-8</v>
      </c>
      <c r="V47" s="12">
        <f t="shared" si="5"/>
        <v>0</v>
      </c>
      <c r="W47" s="12">
        <f t="shared" si="10"/>
        <v>29</v>
      </c>
      <c r="X47" s="131">
        <f t="shared" si="11"/>
        <v>3</v>
      </c>
    </row>
    <row r="48" spans="1:24" ht="16">
      <c r="A48" s="125">
        <f t="shared" si="0"/>
        <v>44</v>
      </c>
      <c r="B48" s="126" t="s">
        <v>49</v>
      </c>
      <c r="C48" s="127" t="str">
        <f t="shared" si="1"/>
        <v>Ivan Ma.</v>
      </c>
      <c r="D48" s="134">
        <v>1</v>
      </c>
      <c r="E48" s="135">
        <v>2</v>
      </c>
      <c r="F48" s="135"/>
      <c r="G48" s="135">
        <v>16</v>
      </c>
      <c r="H48" s="135"/>
      <c r="I48" s="135">
        <v>0</v>
      </c>
      <c r="J48" s="135"/>
      <c r="K48" s="135">
        <v>-20</v>
      </c>
      <c r="L48" s="80">
        <f t="shared" si="2"/>
        <v>-4</v>
      </c>
      <c r="M48" s="136">
        <v>1</v>
      </c>
      <c r="N48" s="135"/>
      <c r="O48" s="135">
        <v>6</v>
      </c>
      <c r="P48" s="135"/>
      <c r="Q48" s="83"/>
      <c r="R48" s="135">
        <v>-20</v>
      </c>
      <c r="S48" s="135">
        <v>-10</v>
      </c>
      <c r="T48" s="90">
        <f t="shared" si="3"/>
        <v>-24</v>
      </c>
      <c r="U48" s="86">
        <f t="shared" si="4"/>
        <v>-28</v>
      </c>
      <c r="V48" s="86">
        <f t="shared" si="5"/>
        <v>0</v>
      </c>
      <c r="W48" s="86">
        <f t="shared" si="10"/>
        <v>30</v>
      </c>
      <c r="X48" s="128">
        <f t="shared" si="11"/>
        <v>2</v>
      </c>
    </row>
    <row r="49" spans="1:24" ht="16">
      <c r="A49" s="140">
        <f t="shared" si="0"/>
        <v>45</v>
      </c>
      <c r="B49" s="141" t="s">
        <v>45</v>
      </c>
      <c r="C49" s="142" t="str">
        <f t="shared" si="1"/>
        <v>Maurizio Vi.</v>
      </c>
      <c r="D49" s="143">
        <v>1</v>
      </c>
      <c r="E49" s="144">
        <v>2</v>
      </c>
      <c r="F49" s="144"/>
      <c r="G49" s="144">
        <v>5</v>
      </c>
      <c r="H49" s="144"/>
      <c r="I49" s="144">
        <v>0</v>
      </c>
      <c r="J49" s="144">
        <v>-20</v>
      </c>
      <c r="K49" s="144">
        <v>-10</v>
      </c>
      <c r="L49" s="145">
        <f t="shared" si="2"/>
        <v>-25</v>
      </c>
      <c r="M49" s="144">
        <v>9</v>
      </c>
      <c r="N49" s="144"/>
      <c r="O49" s="144">
        <v>8</v>
      </c>
      <c r="P49" s="144"/>
      <c r="Q49" s="146"/>
      <c r="R49" s="144"/>
      <c r="S49" s="144">
        <v>-20</v>
      </c>
      <c r="T49" s="147">
        <f t="shared" si="3"/>
        <v>-12</v>
      </c>
      <c r="U49" s="148">
        <f t="shared" si="4"/>
        <v>-37</v>
      </c>
      <c r="V49" s="148">
        <f t="shared" si="5"/>
        <v>0</v>
      </c>
      <c r="W49" s="148">
        <f t="shared" si="10"/>
        <v>31</v>
      </c>
      <c r="X49" s="149">
        <f t="shared" si="11"/>
        <v>1</v>
      </c>
    </row>
    <row r="50" spans="1:24" ht="19.5" customHeight="1">
      <c r="A50" s="150"/>
      <c r="B50" s="151"/>
      <c r="C50" s="152"/>
      <c r="D50" s="153">
        <f>SUM(D5:D49)</f>
        <v>31</v>
      </c>
      <c r="E50" s="154"/>
      <c r="F50" s="153"/>
      <c r="G50" s="153"/>
      <c r="H50" s="153"/>
      <c r="I50" s="153"/>
      <c r="J50" s="153"/>
      <c r="K50" s="151"/>
      <c r="L50" s="151"/>
      <c r="M50" s="154"/>
      <c r="N50" s="153"/>
      <c r="O50" s="153"/>
      <c r="P50" s="153"/>
      <c r="Q50" s="153"/>
      <c r="R50" s="153"/>
      <c r="S50" s="151"/>
      <c r="T50" s="155"/>
      <c r="U50" s="156"/>
      <c r="V50" s="157"/>
      <c r="W50" s="157"/>
      <c r="X50" s="158"/>
    </row>
    <row r="51" spans="1:24" ht="13">
      <c r="C51" s="159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60"/>
      <c r="T51" s="160"/>
      <c r="U51" s="161"/>
      <c r="V51" s="159"/>
      <c r="W51" s="159"/>
      <c r="X51" s="162"/>
    </row>
    <row r="52" spans="1:24" ht="13">
      <c r="C52" s="159"/>
      <c r="D52" s="160"/>
      <c r="E52" s="160"/>
      <c r="F52" s="160"/>
      <c r="G52" s="160"/>
      <c r="H52" s="160"/>
      <c r="I52" s="160"/>
      <c r="J52" s="160"/>
      <c r="K52" s="160"/>
      <c r="L52" s="160"/>
      <c r="M52" s="160"/>
      <c r="N52" s="160"/>
      <c r="O52" s="160"/>
      <c r="P52" s="160"/>
      <c r="Q52" s="160"/>
      <c r="R52" s="160"/>
      <c r="S52" s="160"/>
      <c r="T52" s="160"/>
      <c r="U52" s="161"/>
      <c r="V52" s="159"/>
      <c r="W52" s="159"/>
      <c r="X52" s="162"/>
    </row>
    <row r="53" spans="1:24" ht="13">
      <c r="C53" s="247" t="s">
        <v>94</v>
      </c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248"/>
      <c r="W53" s="248"/>
      <c r="X53" s="249"/>
    </row>
    <row r="54" spans="1:24" ht="13">
      <c r="C54" s="236" t="s">
        <v>95</v>
      </c>
      <c r="D54" s="237"/>
      <c r="E54" s="237"/>
      <c r="F54" s="237"/>
      <c r="G54" s="237"/>
      <c r="H54" s="237"/>
      <c r="I54" s="237"/>
      <c r="J54" s="237"/>
      <c r="K54" s="237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8"/>
    </row>
  </sheetData>
  <autoFilter ref="B4:X50" xr:uid="{00000000-0009-0000-0000-000003000000}">
    <filterColumn colId="2">
      <filters>
        <filter val="1"/>
        <filter val="31"/>
      </filters>
    </filterColumn>
    <sortState xmlns:xlrd2="http://schemas.microsoft.com/office/spreadsheetml/2017/richdata2" ref="B4:X50">
      <sortCondition ref="W4:W50"/>
      <sortCondition descending="1" ref="S4:S50"/>
      <sortCondition ref="I4:I50"/>
      <sortCondition ref="G4:G50"/>
      <sortCondition ref="O4:O50"/>
      <sortCondition ref="C4:C50"/>
      <sortCondition ref="X4:X50"/>
      <sortCondition ref="U4:U50"/>
      <sortCondition ref="T4:T50"/>
      <sortCondition ref="L4:L50"/>
      <sortCondition ref="R4:R50"/>
    </sortState>
  </autoFilter>
  <mergeCells count="6">
    <mergeCell ref="C54:X54"/>
    <mergeCell ref="C2:X2"/>
    <mergeCell ref="F3:L3"/>
    <mergeCell ref="N3:T3"/>
    <mergeCell ref="U3:X3"/>
    <mergeCell ref="C53:X53"/>
  </mergeCells>
  <printOptions horizontalCentered="1" gridLines="1"/>
  <pageMargins left="0.25" right="0.25" top="0.75" bottom="0.75" header="0" footer="0"/>
  <pageSetup paperSize="9" scale="145" pageOrder="overThenDown" orientation="portrait" cellComments="atEnd"/>
  <drawing r:id="rId1"/>
  <legacy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filterMode="1">
    <outlinePr summaryBelow="0" summaryRight="0"/>
  </sheetPr>
  <dimension ref="A1:AN1034"/>
  <sheetViews>
    <sheetView zoomScale="186" workbookViewId="0">
      <pane xSplit="4" ySplit="4" topLeftCell="AA6" activePane="bottomRight" state="frozen"/>
      <selection pane="topRight" activeCell="E1" sqref="E1"/>
      <selection pane="bottomLeft" activeCell="A5" sqref="A5"/>
      <selection pane="bottomRight" activeCell="A26" sqref="A26:XFD26"/>
    </sheetView>
  </sheetViews>
  <sheetFormatPr baseColWidth="10" defaultColWidth="12.6640625" defaultRowHeight="15.75" customHeight="1"/>
  <cols>
    <col min="1" max="1" width="3.1640625" bestFit="1" customWidth="1"/>
    <col min="2" max="2" width="17.83203125" bestFit="1" customWidth="1"/>
    <col min="3" max="3" width="14.33203125" bestFit="1" customWidth="1"/>
    <col min="4" max="4" width="10.6640625" bestFit="1" customWidth="1"/>
    <col min="5" max="5" width="9.1640625" bestFit="1" customWidth="1"/>
    <col min="6" max="6" width="9.1640625" customWidth="1"/>
    <col min="7" max="7" width="12.83203125" bestFit="1" customWidth="1"/>
    <col min="8" max="8" width="9.33203125" bestFit="1" customWidth="1"/>
    <col min="9" max="9" width="10" bestFit="1" customWidth="1"/>
    <col min="10" max="10" width="9.83203125" bestFit="1" customWidth="1"/>
    <col min="11" max="11" width="8.6640625" bestFit="1" customWidth="1"/>
    <col min="12" max="12" width="10.33203125" bestFit="1" customWidth="1"/>
    <col min="13" max="13" width="13.33203125" bestFit="1" customWidth="1"/>
    <col min="14" max="14" width="12.1640625" bestFit="1" customWidth="1"/>
    <col min="15" max="15" width="9.33203125" bestFit="1" customWidth="1"/>
    <col min="16" max="16" width="10.1640625" bestFit="1" customWidth="1"/>
    <col min="17" max="17" width="11.33203125" bestFit="1" customWidth="1"/>
    <col min="18" max="18" width="9.1640625" bestFit="1" customWidth="1"/>
    <col min="19" max="19" width="9.1640625" customWidth="1"/>
    <col min="20" max="21" width="9.33203125" bestFit="1" customWidth="1"/>
    <col min="22" max="22" width="10" bestFit="1" customWidth="1"/>
    <col min="23" max="23" width="9.83203125" bestFit="1" customWidth="1"/>
    <col min="24" max="24" width="8.6640625" bestFit="1" customWidth="1"/>
    <col min="25" max="25" width="10.6640625" bestFit="1" customWidth="1"/>
    <col min="26" max="26" width="10.33203125" bestFit="1" customWidth="1"/>
    <col min="27" max="27" width="9.1640625" bestFit="1" customWidth="1"/>
    <col min="28" max="28" width="9.33203125" bestFit="1" customWidth="1"/>
    <col min="29" max="29" width="10.1640625" bestFit="1" customWidth="1"/>
    <col min="30" max="30" width="8.6640625" bestFit="1" customWidth="1"/>
    <col min="31" max="31" width="10" bestFit="1" customWidth="1"/>
    <col min="32" max="32" width="9.83203125" bestFit="1" customWidth="1"/>
    <col min="33" max="33" width="9.1640625" bestFit="1" customWidth="1"/>
    <col min="34" max="34" width="10.33203125" bestFit="1" customWidth="1"/>
  </cols>
  <sheetData>
    <row r="1" spans="1:40" ht="67.5" customHeight="1">
      <c r="A1" s="25"/>
      <c r="B1" s="25"/>
      <c r="C1" s="64"/>
      <c r="D1" s="64"/>
      <c r="E1" s="64"/>
      <c r="F1" s="64"/>
      <c r="G1" s="64"/>
      <c r="H1" s="64"/>
      <c r="I1" s="64"/>
      <c r="J1" s="64"/>
      <c r="K1" s="64">
        <v>5</v>
      </c>
      <c r="L1" s="64"/>
      <c r="M1" s="64"/>
      <c r="N1" s="64">
        <v>10</v>
      </c>
      <c r="O1" s="64"/>
      <c r="P1" s="163"/>
      <c r="Q1" s="163"/>
      <c r="R1" s="64"/>
      <c r="S1" s="64"/>
      <c r="T1" s="64"/>
      <c r="U1" s="64"/>
      <c r="V1" s="64"/>
      <c r="W1" s="64"/>
      <c r="X1" s="64"/>
      <c r="Y1" s="64"/>
      <c r="Z1" s="64"/>
      <c r="AA1" s="64"/>
      <c r="AB1" s="64"/>
      <c r="AC1" s="163"/>
      <c r="AD1" s="163"/>
      <c r="AE1" s="64"/>
      <c r="AF1" s="64"/>
      <c r="AG1" s="65"/>
      <c r="AH1" s="65"/>
    </row>
    <row r="2" spans="1:40" ht="16">
      <c r="A2" s="25"/>
      <c r="B2" s="25"/>
      <c r="C2" s="66"/>
      <c r="D2" s="164"/>
      <c r="E2" s="239" t="s">
        <v>96</v>
      </c>
      <c r="F2" s="250"/>
      <c r="G2" s="228"/>
      <c r="H2" s="228"/>
      <c r="I2" s="228"/>
      <c r="J2" s="228"/>
      <c r="K2" s="228"/>
      <c r="L2" s="228"/>
      <c r="M2" s="228"/>
      <c r="N2" s="228"/>
      <c r="O2" s="228"/>
      <c r="P2" s="228"/>
      <c r="Q2" s="228"/>
      <c r="R2" s="228"/>
      <c r="S2" s="228"/>
      <c r="T2" s="228"/>
      <c r="U2" s="228"/>
      <c r="V2" s="228"/>
      <c r="W2" s="228"/>
      <c r="X2" s="228"/>
      <c r="Y2" s="228"/>
      <c r="Z2" s="228"/>
      <c r="AA2" s="228"/>
      <c r="AB2" s="228"/>
      <c r="AC2" s="228"/>
      <c r="AD2" s="228"/>
      <c r="AE2" s="228"/>
      <c r="AF2" s="228"/>
      <c r="AG2" s="228"/>
      <c r="AH2" s="229"/>
    </row>
    <row r="3" spans="1:40" ht="13">
      <c r="A3" s="25"/>
      <c r="B3" s="25"/>
      <c r="C3" s="109"/>
      <c r="D3" s="110"/>
      <c r="E3" s="240" t="s">
        <v>77</v>
      </c>
      <c r="F3" s="25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2"/>
      <c r="R3" s="240" t="s">
        <v>76</v>
      </c>
      <c r="S3" s="251"/>
      <c r="T3" s="231"/>
      <c r="U3" s="231"/>
      <c r="V3" s="231"/>
      <c r="W3" s="231"/>
      <c r="X3" s="231"/>
      <c r="Y3" s="231"/>
      <c r="Z3" s="231"/>
      <c r="AA3" s="231"/>
      <c r="AB3" s="231"/>
      <c r="AC3" s="231"/>
      <c r="AD3" s="232"/>
      <c r="AE3" s="241" t="s">
        <v>60</v>
      </c>
      <c r="AF3" s="228"/>
      <c r="AG3" s="228"/>
      <c r="AH3" s="229"/>
    </row>
    <row r="4" spans="1:40" ht="22">
      <c r="A4" s="70">
        <v>0</v>
      </c>
      <c r="B4" s="71" t="s">
        <v>1</v>
      </c>
      <c r="C4" s="71" t="s">
        <v>2</v>
      </c>
      <c r="D4" s="70" t="s">
        <v>61</v>
      </c>
      <c r="E4" s="73" t="s">
        <v>97</v>
      </c>
      <c r="F4" s="74" t="s">
        <v>112</v>
      </c>
      <c r="G4" s="74" t="s">
        <v>98</v>
      </c>
      <c r="H4" s="74" t="s">
        <v>99</v>
      </c>
      <c r="I4" s="74" t="s">
        <v>100</v>
      </c>
      <c r="J4" s="74" t="s">
        <v>101</v>
      </c>
      <c r="K4" s="74" t="s">
        <v>102</v>
      </c>
      <c r="L4" s="74" t="s">
        <v>103</v>
      </c>
      <c r="M4" s="74" t="s">
        <v>104</v>
      </c>
      <c r="N4" s="74" t="s">
        <v>105</v>
      </c>
      <c r="O4" s="74" t="s">
        <v>63</v>
      </c>
      <c r="P4" s="74" t="s">
        <v>106</v>
      </c>
      <c r="Q4" s="75" t="s">
        <v>107</v>
      </c>
      <c r="R4" s="73" t="s">
        <v>97</v>
      </c>
      <c r="S4" s="74" t="s">
        <v>112</v>
      </c>
      <c r="T4" s="74" t="s">
        <v>98</v>
      </c>
      <c r="U4" s="74" t="s">
        <v>99</v>
      </c>
      <c r="V4" s="74" t="s">
        <v>100</v>
      </c>
      <c r="W4" s="74" t="s">
        <v>101</v>
      </c>
      <c r="X4" s="74" t="s">
        <v>102</v>
      </c>
      <c r="Y4" s="74" t="s">
        <v>66</v>
      </c>
      <c r="Z4" s="74" t="s">
        <v>104</v>
      </c>
      <c r="AA4" s="74" t="s">
        <v>108</v>
      </c>
      <c r="AB4" s="74" t="s">
        <v>63</v>
      </c>
      <c r="AC4" s="74" t="s">
        <v>106</v>
      </c>
      <c r="AD4" s="74" t="s">
        <v>109</v>
      </c>
      <c r="AE4" s="73" t="s">
        <v>82</v>
      </c>
      <c r="AF4" s="74" t="s">
        <v>83</v>
      </c>
      <c r="AG4" s="74" t="s">
        <v>70</v>
      </c>
      <c r="AH4" s="75" t="s">
        <v>84</v>
      </c>
      <c r="AI4" s="36"/>
      <c r="AJ4" s="36"/>
      <c r="AK4" s="36"/>
      <c r="AL4" s="36"/>
      <c r="AM4" s="36"/>
      <c r="AN4" s="36"/>
    </row>
    <row r="5" spans="1:40" ht="13" hidden="1">
      <c r="A5" s="9">
        <f t="shared" ref="A5:A49" si="0">A4+1</f>
        <v>1</v>
      </c>
      <c r="B5" s="17" t="s">
        <v>34</v>
      </c>
      <c r="C5" s="10" t="str">
        <f t="shared" ref="C5:C49" si="1">CONCATENATE(LEFT(B5,FIND(" ",B5) + 2),".")</f>
        <v>Alberto Ga.</v>
      </c>
      <c r="D5" s="11"/>
      <c r="E5" s="52"/>
      <c r="F5" s="11"/>
      <c r="G5" s="11"/>
      <c r="H5" s="11"/>
      <c r="I5" s="11"/>
      <c r="J5" s="11"/>
      <c r="K5" s="11"/>
      <c r="L5" s="11"/>
      <c r="M5" s="11"/>
      <c r="N5" s="11"/>
      <c r="O5" s="9"/>
      <c r="P5" s="9"/>
      <c r="Q5" s="16">
        <f>SUM(E5:O5)</f>
        <v>0</v>
      </c>
      <c r="R5" s="52"/>
      <c r="S5" s="11"/>
      <c r="T5" s="11"/>
      <c r="U5" s="11"/>
      <c r="V5" s="11"/>
      <c r="W5" s="11"/>
      <c r="X5" s="11"/>
      <c r="Y5" s="11"/>
      <c r="Z5" s="11"/>
      <c r="AA5" s="11"/>
      <c r="AB5" s="11"/>
      <c r="AC5" s="9"/>
      <c r="AD5" s="16">
        <f>SUM(R5:AB5)</f>
        <v>0</v>
      </c>
      <c r="AE5" s="12" t="str">
        <f t="shared" ref="AE5:AE49" si="2">IF(D5=1,Q5+AD5,"")</f>
        <v/>
      </c>
      <c r="AF5" s="12">
        <f t="shared" ref="AF5:AF49" si="3">P5+AC5</f>
        <v>0</v>
      </c>
      <c r="AG5" s="12" t="str">
        <f t="shared" ref="AG5:AG49" si="4">IF(D5=1,RANK(AE5,$AE$5:$AE$49)," ")</f>
        <v xml:space="preserve"> </v>
      </c>
      <c r="AH5" s="12" t="str">
        <f>IF(D5=1,(($D$49-AG5+1)+IF(AG5=1,5,IF(AG5=2,3,IF(AG5=3,1,0))))," ")</f>
        <v xml:space="preserve"> </v>
      </c>
    </row>
    <row r="6" spans="1:40" ht="13">
      <c r="A6" s="80">
        <f t="shared" si="0"/>
        <v>2</v>
      </c>
      <c r="B6" s="81" t="s">
        <v>28</v>
      </c>
      <c r="C6" s="165" t="str">
        <f t="shared" si="1"/>
        <v>Luca Po.</v>
      </c>
      <c r="D6" s="83">
        <v>1</v>
      </c>
      <c r="E6" s="84">
        <v>1</v>
      </c>
      <c r="F6" s="83">
        <v>2</v>
      </c>
      <c r="G6" s="83">
        <v>13</v>
      </c>
      <c r="H6" s="83">
        <v>5</v>
      </c>
      <c r="I6" s="83"/>
      <c r="J6" s="83"/>
      <c r="K6" s="83"/>
      <c r="L6" s="83">
        <v>-10</v>
      </c>
      <c r="M6" s="83">
        <f t="shared" ref="M6:M7" si="5">SUM(G6:L6)</f>
        <v>8</v>
      </c>
      <c r="N6" s="83">
        <v>22</v>
      </c>
      <c r="O6" s="80">
        <v>10</v>
      </c>
      <c r="P6" s="83">
        <v>1</v>
      </c>
      <c r="Q6" s="166">
        <f t="shared" ref="Q6:Q7" si="6">M6+N6+O6</f>
        <v>40</v>
      </c>
      <c r="R6" s="84">
        <v>7</v>
      </c>
      <c r="S6" s="83">
        <v>1</v>
      </c>
      <c r="T6" s="83">
        <v>13</v>
      </c>
      <c r="U6" s="83">
        <v>5</v>
      </c>
      <c r="V6" s="83"/>
      <c r="W6" s="83"/>
      <c r="X6" s="83"/>
      <c r="Y6" s="83"/>
      <c r="Z6" s="83">
        <f t="shared" ref="Z6:Z7" si="7">SUM(T6:Y6)</f>
        <v>18</v>
      </c>
      <c r="AA6" s="83">
        <v>20</v>
      </c>
      <c r="AB6" s="83">
        <v>10</v>
      </c>
      <c r="AC6" s="83">
        <v>1</v>
      </c>
      <c r="AD6" s="166">
        <f t="shared" ref="AD6:AD7" si="8">Z6+AA6+AB6</f>
        <v>48</v>
      </c>
      <c r="AE6" s="86">
        <f t="shared" si="2"/>
        <v>88</v>
      </c>
      <c r="AF6" s="86">
        <f t="shared" si="3"/>
        <v>2</v>
      </c>
      <c r="AG6" s="86">
        <f t="shared" si="4"/>
        <v>1</v>
      </c>
      <c r="AH6" s="86">
        <f t="shared" ref="AH6:AH7" si="9">IF(D6=1,(($D$50-AG6+1)+IF(AG6=1,5,IF(AG6=2,3,IF(AG6=3,1,0))))," ")</f>
        <v>25</v>
      </c>
    </row>
    <row r="7" spans="1:40" ht="13">
      <c r="A7" s="9">
        <f t="shared" si="0"/>
        <v>3</v>
      </c>
      <c r="B7" s="17" t="s">
        <v>37</v>
      </c>
      <c r="C7" s="10" t="str">
        <f t="shared" si="1"/>
        <v>Gino Lu.</v>
      </c>
      <c r="D7" s="11">
        <v>1</v>
      </c>
      <c r="E7" s="52">
        <v>1</v>
      </c>
      <c r="F7" s="11">
        <v>2</v>
      </c>
      <c r="G7" s="11">
        <v>17</v>
      </c>
      <c r="H7" s="11">
        <v>5</v>
      </c>
      <c r="I7" s="11"/>
      <c r="J7" s="11"/>
      <c r="K7" s="11"/>
      <c r="L7" s="11"/>
      <c r="M7" s="11">
        <f t="shared" si="5"/>
        <v>22</v>
      </c>
      <c r="N7" s="11">
        <v>8</v>
      </c>
      <c r="O7" s="9">
        <v>10</v>
      </c>
      <c r="P7" s="11">
        <v>1</v>
      </c>
      <c r="Q7" s="56">
        <f t="shared" si="6"/>
        <v>40</v>
      </c>
      <c r="R7" s="52">
        <v>5</v>
      </c>
      <c r="S7" s="11">
        <v>1</v>
      </c>
      <c r="T7" s="11">
        <v>11</v>
      </c>
      <c r="U7" s="11"/>
      <c r="V7" s="11"/>
      <c r="W7" s="11"/>
      <c r="X7" s="11"/>
      <c r="Y7" s="11"/>
      <c r="Z7" s="11">
        <f t="shared" si="7"/>
        <v>11</v>
      </c>
      <c r="AA7" s="11">
        <v>23</v>
      </c>
      <c r="AB7" s="11">
        <v>10</v>
      </c>
      <c r="AC7" s="11">
        <v>1</v>
      </c>
      <c r="AD7" s="56">
        <f t="shared" si="8"/>
        <v>44</v>
      </c>
      <c r="AE7" s="12">
        <f t="shared" si="2"/>
        <v>84</v>
      </c>
      <c r="AF7" s="12">
        <f t="shared" si="3"/>
        <v>2</v>
      </c>
      <c r="AG7" s="12">
        <f t="shared" si="4"/>
        <v>2</v>
      </c>
      <c r="AH7" s="12">
        <f t="shared" si="9"/>
        <v>22</v>
      </c>
    </row>
    <row r="8" spans="1:40" ht="13" hidden="1">
      <c r="A8" s="80">
        <f t="shared" si="0"/>
        <v>4</v>
      </c>
      <c r="B8" s="81" t="s">
        <v>50</v>
      </c>
      <c r="C8" s="165" t="str">
        <f t="shared" si="1"/>
        <v>Alessandrro Co.</v>
      </c>
      <c r="D8" s="83"/>
      <c r="E8" s="84"/>
      <c r="F8" s="83"/>
      <c r="G8" s="83"/>
      <c r="H8" s="83"/>
      <c r="I8" s="83"/>
      <c r="J8" s="83"/>
      <c r="K8" s="83"/>
      <c r="L8" s="83"/>
      <c r="M8" s="83"/>
      <c r="N8" s="83"/>
      <c r="O8" s="80"/>
      <c r="P8" s="80"/>
      <c r="Q8" s="90">
        <f t="shared" ref="Q8:Q9" si="10">SUM(E8:O8)</f>
        <v>0</v>
      </c>
      <c r="R8" s="84"/>
      <c r="S8" s="83"/>
      <c r="T8" s="83"/>
      <c r="U8" s="83"/>
      <c r="V8" s="83"/>
      <c r="W8" s="83"/>
      <c r="X8" s="83"/>
      <c r="Y8" s="83"/>
      <c r="Z8" s="83"/>
      <c r="AA8" s="83"/>
      <c r="AB8" s="83"/>
      <c r="AC8" s="80"/>
      <c r="AD8" s="90">
        <f t="shared" ref="AD8:AD9" si="11">SUM(R8:AB8)</f>
        <v>0</v>
      </c>
      <c r="AE8" s="86" t="str">
        <f t="shared" si="2"/>
        <v/>
      </c>
      <c r="AF8" s="86">
        <f t="shared" si="3"/>
        <v>0</v>
      </c>
      <c r="AG8" s="86" t="str">
        <f t="shared" si="4"/>
        <v xml:space="preserve"> </v>
      </c>
      <c r="AH8" s="86" t="str">
        <f t="shared" ref="AH8:AH9" si="12">IF(D8=1,(($D$49-AG8+1)+IF(AG8=1,5,IF(AG8=2,3,IF(AG8=3,1,0))))," ")</f>
        <v xml:space="preserve"> </v>
      </c>
    </row>
    <row r="9" spans="1:40" ht="13" hidden="1">
      <c r="A9" s="9">
        <f t="shared" si="0"/>
        <v>5</v>
      </c>
      <c r="B9" s="17" t="s">
        <v>26</v>
      </c>
      <c r="C9" s="10" t="str">
        <f t="shared" si="1"/>
        <v>Andrea Ga.</v>
      </c>
      <c r="D9" s="11"/>
      <c r="E9" s="52"/>
      <c r="F9" s="11"/>
      <c r="G9" s="11"/>
      <c r="H9" s="11"/>
      <c r="I9" s="11"/>
      <c r="J9" s="11"/>
      <c r="K9" s="11"/>
      <c r="L9" s="11"/>
      <c r="M9" s="11"/>
      <c r="N9" s="11"/>
      <c r="O9" s="9"/>
      <c r="P9" s="9"/>
      <c r="Q9" s="16">
        <f t="shared" si="10"/>
        <v>0</v>
      </c>
      <c r="R9" s="52"/>
      <c r="S9" s="11"/>
      <c r="T9" s="11"/>
      <c r="U9" s="11"/>
      <c r="V9" s="11"/>
      <c r="W9" s="11"/>
      <c r="X9" s="11"/>
      <c r="Y9" s="11"/>
      <c r="Z9" s="11"/>
      <c r="AA9" s="11"/>
      <c r="AB9" s="11"/>
      <c r="AC9" s="9"/>
      <c r="AD9" s="16">
        <f t="shared" si="11"/>
        <v>0</v>
      </c>
      <c r="AE9" s="12" t="str">
        <f t="shared" si="2"/>
        <v/>
      </c>
      <c r="AF9" s="12">
        <f t="shared" si="3"/>
        <v>0</v>
      </c>
      <c r="AG9" s="12" t="str">
        <f t="shared" si="4"/>
        <v xml:space="preserve"> </v>
      </c>
      <c r="AH9" s="12" t="str">
        <f t="shared" si="12"/>
        <v xml:space="preserve"> </v>
      </c>
    </row>
    <row r="10" spans="1:40" ht="13">
      <c r="A10" s="80">
        <f t="shared" si="0"/>
        <v>6</v>
      </c>
      <c r="B10" s="81" t="s">
        <v>22</v>
      </c>
      <c r="C10" s="165" t="str">
        <f t="shared" si="1"/>
        <v>Francesco Ul.</v>
      </c>
      <c r="D10" s="83">
        <v>1</v>
      </c>
      <c r="E10" s="84">
        <v>2</v>
      </c>
      <c r="F10" s="83">
        <v>2</v>
      </c>
      <c r="G10" s="83">
        <v>13</v>
      </c>
      <c r="H10" s="83"/>
      <c r="I10" s="83">
        <v>5</v>
      </c>
      <c r="J10" s="83"/>
      <c r="K10" s="83"/>
      <c r="L10" s="83">
        <v>-10</v>
      </c>
      <c r="M10" s="83">
        <f>SUM(G10:L10)</f>
        <v>8</v>
      </c>
      <c r="N10" s="83">
        <v>17</v>
      </c>
      <c r="O10" s="80">
        <v>10</v>
      </c>
      <c r="P10" s="83">
        <v>1</v>
      </c>
      <c r="Q10" s="166">
        <f>M10+N10+O10</f>
        <v>35</v>
      </c>
      <c r="R10" s="84">
        <v>7</v>
      </c>
      <c r="S10" s="83">
        <v>1</v>
      </c>
      <c r="T10" s="83">
        <v>15</v>
      </c>
      <c r="U10" s="83">
        <v>5</v>
      </c>
      <c r="V10" s="83"/>
      <c r="W10" s="83"/>
      <c r="X10" s="83"/>
      <c r="Y10" s="83"/>
      <c r="Z10" s="83">
        <f>SUM(T10:Y10)</f>
        <v>20</v>
      </c>
      <c r="AA10" s="83">
        <v>18</v>
      </c>
      <c r="AB10" s="83">
        <v>10</v>
      </c>
      <c r="AC10" s="83">
        <v>1</v>
      </c>
      <c r="AD10" s="166">
        <f>Z10+AA10+AB10</f>
        <v>48</v>
      </c>
      <c r="AE10" s="86">
        <f t="shared" si="2"/>
        <v>83</v>
      </c>
      <c r="AF10" s="86">
        <f t="shared" si="3"/>
        <v>2</v>
      </c>
      <c r="AG10" s="86">
        <f t="shared" si="4"/>
        <v>3</v>
      </c>
      <c r="AH10" s="86">
        <f>IF(D10=1,(($D$50-AG10+1)+IF(AG10=1,5,IF(AG10=2,3,IF(AG10=3,1,0))))," ")</f>
        <v>19</v>
      </c>
    </row>
    <row r="11" spans="1:40" ht="13" hidden="1">
      <c r="A11" s="9">
        <f t="shared" si="0"/>
        <v>7</v>
      </c>
      <c r="B11" s="17" t="s">
        <v>51</v>
      </c>
      <c r="C11" s="10" t="str">
        <f t="shared" si="1"/>
        <v>Andrea Pr.</v>
      </c>
      <c r="D11" s="11"/>
      <c r="E11" s="52"/>
      <c r="F11" s="11"/>
      <c r="G11" s="11"/>
      <c r="H11" s="11"/>
      <c r="I11" s="11"/>
      <c r="J11" s="11"/>
      <c r="K11" s="11"/>
      <c r="L11" s="11"/>
      <c r="M11" s="11"/>
      <c r="N11" s="11"/>
      <c r="O11" s="9"/>
      <c r="P11" s="9"/>
      <c r="Q11" s="16">
        <f>SUM(E11:O11)</f>
        <v>0</v>
      </c>
      <c r="R11" s="52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9"/>
      <c r="AD11" s="16">
        <f>SUM(R11:AB11)</f>
        <v>0</v>
      </c>
      <c r="AE11" s="12" t="str">
        <f t="shared" si="2"/>
        <v/>
      </c>
      <c r="AF11" s="12">
        <f t="shared" si="3"/>
        <v>0</v>
      </c>
      <c r="AG11" s="12" t="str">
        <f t="shared" si="4"/>
        <v xml:space="preserve"> </v>
      </c>
      <c r="AH11" s="12" t="str">
        <f>IF(D11=1,(($D$49-AG11+1)+IF(AG11=1,5,IF(AG11=2,3,IF(AG11=3,1,0))))," ")</f>
        <v xml:space="preserve"> </v>
      </c>
    </row>
    <row r="12" spans="1:40" ht="13">
      <c r="A12" s="80">
        <f t="shared" si="0"/>
        <v>8</v>
      </c>
      <c r="B12" s="81" t="s">
        <v>15</v>
      </c>
      <c r="C12" s="165" t="str">
        <f t="shared" si="1"/>
        <v>Paolo Va.</v>
      </c>
      <c r="D12" s="83">
        <v>1</v>
      </c>
      <c r="E12" s="84">
        <v>3</v>
      </c>
      <c r="F12" s="83">
        <v>2</v>
      </c>
      <c r="G12" s="83">
        <v>7</v>
      </c>
      <c r="H12" s="83"/>
      <c r="I12" s="83">
        <v>10</v>
      </c>
      <c r="J12" s="83"/>
      <c r="K12" s="83"/>
      <c r="L12" s="83"/>
      <c r="M12" s="83">
        <f>SUM(G12:L12)</f>
        <v>17</v>
      </c>
      <c r="N12" s="83">
        <v>5</v>
      </c>
      <c r="O12" s="80">
        <v>10</v>
      </c>
      <c r="P12" s="83"/>
      <c r="Q12" s="166">
        <f>M12+N12+O12</f>
        <v>32</v>
      </c>
      <c r="R12" s="84">
        <v>2</v>
      </c>
      <c r="S12" s="83">
        <v>1</v>
      </c>
      <c r="T12" s="83">
        <v>19</v>
      </c>
      <c r="U12" s="83">
        <v>5</v>
      </c>
      <c r="V12" s="83"/>
      <c r="W12" s="83"/>
      <c r="X12" s="83"/>
      <c r="Y12" s="83"/>
      <c r="Z12" s="83">
        <f>SUM(T12:Y12)</f>
        <v>24</v>
      </c>
      <c r="AA12" s="83">
        <v>17</v>
      </c>
      <c r="AB12" s="83">
        <v>10</v>
      </c>
      <c r="AC12" s="83">
        <v>1</v>
      </c>
      <c r="AD12" s="166">
        <f>Z12+AA12+AB12</f>
        <v>51</v>
      </c>
      <c r="AE12" s="86">
        <f t="shared" si="2"/>
        <v>83</v>
      </c>
      <c r="AF12" s="86">
        <f t="shared" si="3"/>
        <v>1</v>
      </c>
      <c r="AG12" s="86">
        <f t="shared" si="4"/>
        <v>3</v>
      </c>
      <c r="AH12" s="86">
        <f>IF(D12=1,(($D$50-AG12+1)+IF(AG12=1,5,IF(AG12=2,3,IF(AG12=3,1,0))))," ")</f>
        <v>19</v>
      </c>
    </row>
    <row r="13" spans="1:40" ht="13" hidden="1">
      <c r="A13" s="9">
        <f t="shared" si="0"/>
        <v>9</v>
      </c>
      <c r="B13" s="17" t="s">
        <v>43</v>
      </c>
      <c r="C13" s="10" t="str">
        <f t="shared" si="1"/>
        <v>Barbara Vo.</v>
      </c>
      <c r="D13" s="11"/>
      <c r="E13" s="52"/>
      <c r="F13" s="11"/>
      <c r="G13" s="11"/>
      <c r="H13" s="11"/>
      <c r="I13" s="11"/>
      <c r="J13" s="11"/>
      <c r="K13" s="11"/>
      <c r="L13" s="11"/>
      <c r="M13" s="11"/>
      <c r="N13" s="11"/>
      <c r="O13" s="9"/>
      <c r="P13" s="9"/>
      <c r="Q13" s="16">
        <f t="shared" ref="Q13:Q19" si="13">SUM(E13:O13)</f>
        <v>0</v>
      </c>
      <c r="R13" s="52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9"/>
      <c r="AD13" s="16">
        <f t="shared" ref="AD13:AD19" si="14">SUM(R13:AB13)</f>
        <v>0</v>
      </c>
      <c r="AE13" s="12" t="str">
        <f t="shared" si="2"/>
        <v/>
      </c>
      <c r="AF13" s="12">
        <f t="shared" si="3"/>
        <v>0</v>
      </c>
      <c r="AG13" s="12" t="str">
        <f t="shared" si="4"/>
        <v xml:space="preserve"> </v>
      </c>
      <c r="AH13" s="12" t="str">
        <f t="shared" ref="AH13:AH19" si="15">IF(D13=1,(($D$49-AG13+1)+IF(AG13=1,5,IF(AG13=2,3,IF(AG13=3,1,0))))," ")</f>
        <v xml:space="preserve"> </v>
      </c>
    </row>
    <row r="14" spans="1:40" ht="13" hidden="1">
      <c r="A14" s="80">
        <f t="shared" si="0"/>
        <v>10</v>
      </c>
      <c r="B14" s="81" t="s">
        <v>52</v>
      </c>
      <c r="C14" s="165" t="str">
        <f t="shared" si="1"/>
        <v>Bruno Pa.</v>
      </c>
      <c r="D14" s="83"/>
      <c r="E14" s="84"/>
      <c r="F14" s="83"/>
      <c r="G14" s="83"/>
      <c r="H14" s="83"/>
      <c r="I14" s="83"/>
      <c r="J14" s="83"/>
      <c r="K14" s="83"/>
      <c r="L14" s="83"/>
      <c r="M14" s="83"/>
      <c r="N14" s="83"/>
      <c r="O14" s="80"/>
      <c r="P14" s="80"/>
      <c r="Q14" s="90">
        <f t="shared" si="13"/>
        <v>0</v>
      </c>
      <c r="R14" s="84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0"/>
      <c r="AD14" s="90">
        <f t="shared" si="14"/>
        <v>0</v>
      </c>
      <c r="AE14" s="86" t="str">
        <f t="shared" si="2"/>
        <v/>
      </c>
      <c r="AF14" s="86">
        <f t="shared" si="3"/>
        <v>0</v>
      </c>
      <c r="AG14" s="86" t="str">
        <f t="shared" si="4"/>
        <v xml:space="preserve"> </v>
      </c>
      <c r="AH14" s="86" t="str">
        <f t="shared" si="15"/>
        <v xml:space="preserve"> </v>
      </c>
    </row>
    <row r="15" spans="1:40" ht="13" hidden="1">
      <c r="A15" s="9">
        <f t="shared" si="0"/>
        <v>11</v>
      </c>
      <c r="B15" s="17" t="s">
        <v>24</v>
      </c>
      <c r="C15" s="10" t="str">
        <f t="shared" si="1"/>
        <v>Christian Vi.</v>
      </c>
      <c r="D15" s="11"/>
      <c r="E15" s="52"/>
      <c r="F15" s="11"/>
      <c r="G15" s="11"/>
      <c r="H15" s="11"/>
      <c r="I15" s="11"/>
      <c r="J15" s="11"/>
      <c r="K15" s="11"/>
      <c r="L15" s="11"/>
      <c r="M15" s="11"/>
      <c r="N15" s="11"/>
      <c r="O15" s="9"/>
      <c r="P15" s="9"/>
      <c r="Q15" s="16">
        <f t="shared" si="13"/>
        <v>0</v>
      </c>
      <c r="R15" s="52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9"/>
      <c r="AD15" s="16">
        <f t="shared" si="14"/>
        <v>0</v>
      </c>
      <c r="AE15" s="12" t="str">
        <f t="shared" si="2"/>
        <v/>
      </c>
      <c r="AF15" s="12">
        <f t="shared" si="3"/>
        <v>0</v>
      </c>
      <c r="AG15" s="12" t="str">
        <f t="shared" si="4"/>
        <v xml:space="preserve"> </v>
      </c>
      <c r="AH15" s="12" t="str">
        <f t="shared" si="15"/>
        <v xml:space="preserve"> </v>
      </c>
    </row>
    <row r="16" spans="1:40" ht="13" hidden="1">
      <c r="A16" s="80">
        <f t="shared" si="0"/>
        <v>12</v>
      </c>
      <c r="B16" s="81" t="s">
        <v>53</v>
      </c>
      <c r="C16" s="165" t="str">
        <f t="shared" si="1"/>
        <v>Claudio Ma.</v>
      </c>
      <c r="D16" s="83"/>
      <c r="E16" s="84"/>
      <c r="F16" s="83"/>
      <c r="G16" s="83"/>
      <c r="H16" s="83"/>
      <c r="I16" s="83"/>
      <c r="J16" s="83"/>
      <c r="K16" s="83"/>
      <c r="L16" s="83"/>
      <c r="M16" s="83"/>
      <c r="N16" s="83"/>
      <c r="O16" s="80"/>
      <c r="P16" s="80"/>
      <c r="Q16" s="90">
        <f t="shared" si="13"/>
        <v>0</v>
      </c>
      <c r="R16" s="84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0"/>
      <c r="AD16" s="90">
        <f t="shared" si="14"/>
        <v>0</v>
      </c>
      <c r="AE16" s="86" t="str">
        <f t="shared" si="2"/>
        <v/>
      </c>
      <c r="AF16" s="86">
        <f t="shared" si="3"/>
        <v>0</v>
      </c>
      <c r="AG16" s="86" t="str">
        <f t="shared" si="4"/>
        <v xml:space="preserve"> </v>
      </c>
      <c r="AH16" s="86" t="str">
        <f t="shared" si="15"/>
        <v xml:space="preserve"> </v>
      </c>
    </row>
    <row r="17" spans="1:34" ht="13" hidden="1">
      <c r="A17" s="9">
        <f t="shared" si="0"/>
        <v>13</v>
      </c>
      <c r="B17" s="17" t="s">
        <v>33</v>
      </c>
      <c r="C17" s="10" t="str">
        <f t="shared" si="1"/>
        <v>Daniel Te.</v>
      </c>
      <c r="D17" s="11"/>
      <c r="E17" s="52"/>
      <c r="F17" s="11"/>
      <c r="G17" s="11"/>
      <c r="H17" s="11"/>
      <c r="I17" s="11"/>
      <c r="J17" s="11"/>
      <c r="K17" s="11"/>
      <c r="L17" s="11"/>
      <c r="M17" s="11"/>
      <c r="N17" s="11"/>
      <c r="O17" s="9"/>
      <c r="P17" s="9"/>
      <c r="Q17" s="16">
        <f t="shared" si="13"/>
        <v>0</v>
      </c>
      <c r="R17" s="52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9"/>
      <c r="AD17" s="16">
        <f t="shared" si="14"/>
        <v>0</v>
      </c>
      <c r="AE17" s="12" t="str">
        <f t="shared" si="2"/>
        <v/>
      </c>
      <c r="AF17" s="12">
        <f t="shared" si="3"/>
        <v>0</v>
      </c>
      <c r="AG17" s="12" t="str">
        <f t="shared" si="4"/>
        <v xml:space="preserve"> </v>
      </c>
      <c r="AH17" s="12" t="str">
        <f t="shared" si="15"/>
        <v xml:space="preserve"> </v>
      </c>
    </row>
    <row r="18" spans="1:34" ht="13" hidden="1">
      <c r="A18" s="80">
        <f t="shared" si="0"/>
        <v>14</v>
      </c>
      <c r="B18" s="81" t="s">
        <v>36</v>
      </c>
      <c r="C18" s="165" t="str">
        <f t="shared" si="1"/>
        <v>Daniele Fe.</v>
      </c>
      <c r="D18" s="83"/>
      <c r="E18" s="84"/>
      <c r="F18" s="83"/>
      <c r="G18" s="83"/>
      <c r="H18" s="83"/>
      <c r="I18" s="83"/>
      <c r="J18" s="83"/>
      <c r="K18" s="83"/>
      <c r="L18" s="83"/>
      <c r="M18" s="83"/>
      <c r="N18" s="83"/>
      <c r="O18" s="80"/>
      <c r="P18" s="80"/>
      <c r="Q18" s="90">
        <f t="shared" si="13"/>
        <v>0</v>
      </c>
      <c r="R18" s="84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0"/>
      <c r="AD18" s="90">
        <f t="shared" si="14"/>
        <v>0</v>
      </c>
      <c r="AE18" s="86" t="str">
        <f t="shared" si="2"/>
        <v/>
      </c>
      <c r="AF18" s="86">
        <f t="shared" si="3"/>
        <v>0</v>
      </c>
      <c r="AG18" s="86" t="str">
        <f t="shared" si="4"/>
        <v xml:space="preserve"> </v>
      </c>
      <c r="AH18" s="86" t="str">
        <f t="shared" si="15"/>
        <v xml:space="preserve"> </v>
      </c>
    </row>
    <row r="19" spans="1:34" ht="13" hidden="1">
      <c r="A19" s="9">
        <f t="shared" si="0"/>
        <v>15</v>
      </c>
      <c r="B19" s="17" t="s">
        <v>54</v>
      </c>
      <c r="C19" s="10" t="str">
        <f t="shared" si="1"/>
        <v>Daniele Pa.</v>
      </c>
      <c r="D19" s="11"/>
      <c r="E19" s="52"/>
      <c r="F19" s="11"/>
      <c r="G19" s="11"/>
      <c r="H19" s="11"/>
      <c r="I19" s="11"/>
      <c r="J19" s="11"/>
      <c r="K19" s="11"/>
      <c r="L19" s="11"/>
      <c r="M19" s="11"/>
      <c r="N19" s="11"/>
      <c r="O19" s="9"/>
      <c r="P19" s="9"/>
      <c r="Q19" s="16">
        <f t="shared" si="13"/>
        <v>0</v>
      </c>
      <c r="R19" s="52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9"/>
      <c r="AD19" s="16">
        <f t="shared" si="14"/>
        <v>0</v>
      </c>
      <c r="AE19" s="12" t="str">
        <f t="shared" si="2"/>
        <v/>
      </c>
      <c r="AF19" s="12">
        <f t="shared" si="3"/>
        <v>0</v>
      </c>
      <c r="AG19" s="12" t="str">
        <f t="shared" si="4"/>
        <v xml:space="preserve"> </v>
      </c>
      <c r="AH19" s="12" t="str">
        <f t="shared" si="15"/>
        <v xml:space="preserve"> </v>
      </c>
    </row>
    <row r="20" spans="1:34" ht="13">
      <c r="A20" s="80">
        <f t="shared" si="0"/>
        <v>16</v>
      </c>
      <c r="B20" s="81" t="s">
        <v>13</v>
      </c>
      <c r="C20" s="165" t="str">
        <f t="shared" si="1"/>
        <v>Riccardo Va.</v>
      </c>
      <c r="D20" s="83">
        <v>1</v>
      </c>
      <c r="E20" s="84">
        <v>3</v>
      </c>
      <c r="F20" s="83">
        <v>2</v>
      </c>
      <c r="G20" s="83">
        <v>5</v>
      </c>
      <c r="H20" s="83"/>
      <c r="I20" s="83"/>
      <c r="J20" s="83"/>
      <c r="K20" s="83"/>
      <c r="L20" s="83"/>
      <c r="M20" s="83">
        <f t="shared" ref="M20:M21" si="16">SUM(G20:L20)</f>
        <v>5</v>
      </c>
      <c r="N20" s="83">
        <v>17</v>
      </c>
      <c r="O20" s="80">
        <v>10</v>
      </c>
      <c r="P20" s="83"/>
      <c r="Q20" s="166">
        <f t="shared" ref="Q20:Q21" si="17">M20+N20+O20</f>
        <v>32</v>
      </c>
      <c r="R20" s="84">
        <v>2</v>
      </c>
      <c r="S20" s="83">
        <v>1</v>
      </c>
      <c r="T20" s="83">
        <v>12</v>
      </c>
      <c r="U20" s="83">
        <v>5</v>
      </c>
      <c r="V20" s="83"/>
      <c r="W20" s="83"/>
      <c r="X20" s="83"/>
      <c r="Y20" s="83"/>
      <c r="Z20" s="83">
        <f t="shared" ref="Z20:Z21" si="18">SUM(T20:Y20)</f>
        <v>17</v>
      </c>
      <c r="AA20" s="83">
        <v>24</v>
      </c>
      <c r="AB20" s="83">
        <v>10</v>
      </c>
      <c r="AC20" s="83">
        <v>1</v>
      </c>
      <c r="AD20" s="166">
        <f t="shared" ref="AD20:AD21" si="19">Z20+AA20+AB20</f>
        <v>51</v>
      </c>
      <c r="AE20" s="86">
        <f t="shared" si="2"/>
        <v>83</v>
      </c>
      <c r="AF20" s="86">
        <f t="shared" si="3"/>
        <v>1</v>
      </c>
      <c r="AG20" s="86">
        <f t="shared" si="4"/>
        <v>3</v>
      </c>
      <c r="AH20" s="86">
        <f t="shared" ref="AH20:AH21" si="20">IF(D20=1,(($D$50-AG20+1)+IF(AG20=1,5,IF(AG20=2,3,IF(AG20=3,1,0))))," ")</f>
        <v>19</v>
      </c>
    </row>
    <row r="21" spans="1:34" ht="13">
      <c r="A21" s="9">
        <f t="shared" si="0"/>
        <v>17</v>
      </c>
      <c r="B21" s="17" t="s">
        <v>19</v>
      </c>
      <c r="C21" s="10" t="str">
        <f t="shared" si="1"/>
        <v>Daniele Pe.</v>
      </c>
      <c r="D21" s="11">
        <v>1</v>
      </c>
      <c r="E21" s="52">
        <v>5</v>
      </c>
      <c r="F21" s="11">
        <v>2</v>
      </c>
      <c r="G21" s="11">
        <v>7</v>
      </c>
      <c r="H21" s="11"/>
      <c r="I21" s="11"/>
      <c r="J21" s="11"/>
      <c r="K21" s="11"/>
      <c r="L21" s="11"/>
      <c r="M21" s="11">
        <f t="shared" si="16"/>
        <v>7</v>
      </c>
      <c r="N21" s="11">
        <v>13</v>
      </c>
      <c r="O21" s="9">
        <v>10</v>
      </c>
      <c r="P21" s="11"/>
      <c r="Q21" s="56">
        <f t="shared" si="17"/>
        <v>30</v>
      </c>
      <c r="R21" s="52">
        <v>5</v>
      </c>
      <c r="S21" s="11">
        <v>1</v>
      </c>
      <c r="T21" s="11">
        <v>18</v>
      </c>
      <c r="U21" s="11">
        <v>5</v>
      </c>
      <c r="V21" s="11"/>
      <c r="W21" s="11"/>
      <c r="X21" s="11"/>
      <c r="Y21" s="11"/>
      <c r="Z21" s="11">
        <f t="shared" si="18"/>
        <v>23</v>
      </c>
      <c r="AA21" s="11">
        <v>11</v>
      </c>
      <c r="AB21" s="11">
        <v>10</v>
      </c>
      <c r="AC21" s="11">
        <v>1</v>
      </c>
      <c r="AD21" s="56">
        <f t="shared" si="19"/>
        <v>44</v>
      </c>
      <c r="AE21" s="12">
        <f t="shared" si="2"/>
        <v>74</v>
      </c>
      <c r="AF21" s="12">
        <f t="shared" si="3"/>
        <v>1</v>
      </c>
      <c r="AG21" s="12">
        <f t="shared" si="4"/>
        <v>6</v>
      </c>
      <c r="AH21" s="12">
        <f t="shared" si="20"/>
        <v>15</v>
      </c>
    </row>
    <row r="22" spans="1:34" ht="13" hidden="1">
      <c r="A22" s="80">
        <f t="shared" si="0"/>
        <v>18</v>
      </c>
      <c r="B22" s="81" t="s">
        <v>29</v>
      </c>
      <c r="C22" s="165" t="str">
        <f t="shared" si="1"/>
        <v>Fabio Za.</v>
      </c>
      <c r="D22" s="83"/>
      <c r="E22" s="84"/>
      <c r="F22" s="83"/>
      <c r="G22" s="83"/>
      <c r="H22" s="83"/>
      <c r="I22" s="83"/>
      <c r="J22" s="83"/>
      <c r="K22" s="83"/>
      <c r="L22" s="83"/>
      <c r="M22" s="83"/>
      <c r="N22" s="83"/>
      <c r="O22" s="80"/>
      <c r="P22" s="80"/>
      <c r="Q22" s="90">
        <f>SUM(E22:O22)</f>
        <v>0</v>
      </c>
      <c r="R22" s="84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0"/>
      <c r="AD22" s="90">
        <f>SUM(R22:AB22)</f>
        <v>0</v>
      </c>
      <c r="AE22" s="86" t="str">
        <f t="shared" si="2"/>
        <v/>
      </c>
      <c r="AF22" s="86">
        <f t="shared" si="3"/>
        <v>0</v>
      </c>
      <c r="AG22" s="86" t="str">
        <f t="shared" si="4"/>
        <v xml:space="preserve"> </v>
      </c>
      <c r="AH22" s="86" t="str">
        <f>IF(D22=1,(($D$49-AG22+1)+IF(AG22=1,5,IF(AG22=2,3,IF(AG22=3,1,0))))," ")</f>
        <v xml:space="preserve"> </v>
      </c>
    </row>
    <row r="23" spans="1:34" ht="13">
      <c r="A23" s="9">
        <f t="shared" si="0"/>
        <v>19</v>
      </c>
      <c r="B23" s="17" t="s">
        <v>14</v>
      </c>
      <c r="C23" s="10" t="str">
        <f t="shared" si="1"/>
        <v>Federico Mo.</v>
      </c>
      <c r="D23" s="11">
        <v>1</v>
      </c>
      <c r="E23" s="52">
        <v>1</v>
      </c>
      <c r="F23" s="11">
        <v>1</v>
      </c>
      <c r="G23" s="11">
        <v>11</v>
      </c>
      <c r="H23" s="11"/>
      <c r="I23" s="11">
        <v>3</v>
      </c>
      <c r="J23" s="11"/>
      <c r="K23" s="11"/>
      <c r="L23" s="11"/>
      <c r="M23" s="11">
        <f>SUM(G23:L23)</f>
        <v>14</v>
      </c>
      <c r="N23" s="11">
        <v>20</v>
      </c>
      <c r="O23" s="9">
        <v>10</v>
      </c>
      <c r="P23" s="11">
        <v>1</v>
      </c>
      <c r="Q23" s="56">
        <f>M23+N23+O23</f>
        <v>44</v>
      </c>
      <c r="R23" s="52">
        <v>3</v>
      </c>
      <c r="S23" s="11">
        <v>2</v>
      </c>
      <c r="T23" s="11">
        <v>11</v>
      </c>
      <c r="U23" s="11"/>
      <c r="V23" s="11"/>
      <c r="W23" s="11"/>
      <c r="X23" s="11"/>
      <c r="Y23" s="11"/>
      <c r="Z23" s="11">
        <f>SUM(T23:Y23)</f>
        <v>11</v>
      </c>
      <c r="AA23" s="11">
        <v>5</v>
      </c>
      <c r="AB23" s="11"/>
      <c r="AC23" s="11"/>
      <c r="AD23" s="56">
        <f>Z23+AA23+AB23</f>
        <v>16</v>
      </c>
      <c r="AE23" s="12">
        <f t="shared" si="2"/>
        <v>60</v>
      </c>
      <c r="AF23" s="12">
        <f t="shared" si="3"/>
        <v>1</v>
      </c>
      <c r="AG23" s="12">
        <f t="shared" si="4"/>
        <v>7</v>
      </c>
      <c r="AH23" s="12">
        <f>IF(D23=1,(($D$50-AG23+1)+IF(AG23=1,5,IF(AG23=2,3,IF(AG23=3,1,0))))," ")</f>
        <v>14</v>
      </c>
    </row>
    <row r="24" spans="1:34" ht="13" hidden="1">
      <c r="A24" s="80">
        <f t="shared" si="0"/>
        <v>20</v>
      </c>
      <c r="B24" s="81" t="s">
        <v>23</v>
      </c>
      <c r="C24" s="165" t="str">
        <f t="shared" si="1"/>
        <v>Francesco Be.</v>
      </c>
      <c r="D24" s="83"/>
      <c r="E24" s="84"/>
      <c r="F24" s="83"/>
      <c r="G24" s="83"/>
      <c r="H24" s="83"/>
      <c r="I24" s="83"/>
      <c r="J24" s="83"/>
      <c r="K24" s="83"/>
      <c r="L24" s="83"/>
      <c r="M24" s="83"/>
      <c r="N24" s="83"/>
      <c r="O24" s="80"/>
      <c r="P24" s="80"/>
      <c r="Q24" s="90">
        <f>SUM(E24:O24)</f>
        <v>0</v>
      </c>
      <c r="R24" s="84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0"/>
      <c r="AD24" s="90">
        <f>SUM(R24:AB24)</f>
        <v>0</v>
      </c>
      <c r="AE24" s="86" t="str">
        <f t="shared" si="2"/>
        <v/>
      </c>
      <c r="AF24" s="86">
        <f t="shared" si="3"/>
        <v>0</v>
      </c>
      <c r="AG24" s="86" t="str">
        <f t="shared" si="4"/>
        <v xml:space="preserve"> </v>
      </c>
      <c r="AH24" s="86" t="str">
        <f>IF(D24=1,(($D$49-AG24+1)+IF(AG24=1,5,IF(AG24=2,3,IF(AG24=3,1,0))))," ")</f>
        <v xml:space="preserve"> </v>
      </c>
    </row>
    <row r="25" spans="1:34" ht="13">
      <c r="A25" s="9">
        <f t="shared" si="0"/>
        <v>21</v>
      </c>
      <c r="B25" s="17" t="s">
        <v>30</v>
      </c>
      <c r="C25" s="10" t="str">
        <f t="shared" si="1"/>
        <v>Alberto Pa.</v>
      </c>
      <c r="D25" s="11">
        <v>1</v>
      </c>
      <c r="E25" s="52">
        <v>5</v>
      </c>
      <c r="F25" s="11">
        <v>1</v>
      </c>
      <c r="G25" s="11">
        <v>7</v>
      </c>
      <c r="H25" s="11"/>
      <c r="I25" s="11">
        <v>6</v>
      </c>
      <c r="J25" s="11"/>
      <c r="K25" s="11"/>
      <c r="L25" s="11">
        <v>-10</v>
      </c>
      <c r="M25" s="11">
        <f t="shared" ref="M25:M31" si="21">SUM(G25:L25)</f>
        <v>3</v>
      </c>
      <c r="N25" s="11">
        <v>8</v>
      </c>
      <c r="O25" s="9"/>
      <c r="P25" s="11"/>
      <c r="Q25" s="56">
        <f t="shared" ref="Q25:Q31" si="22">M25+N25+O25</f>
        <v>11</v>
      </c>
      <c r="R25" s="52">
        <v>7</v>
      </c>
      <c r="S25" s="11">
        <v>2</v>
      </c>
      <c r="T25" s="11">
        <v>7</v>
      </c>
      <c r="U25" s="11"/>
      <c r="V25" s="11"/>
      <c r="W25" s="11"/>
      <c r="X25" s="11"/>
      <c r="Y25" s="11"/>
      <c r="Z25" s="11">
        <f t="shared" ref="Z25:Z31" si="23">SUM(T25:Y25)</f>
        <v>7</v>
      </c>
      <c r="AA25" s="11">
        <v>25</v>
      </c>
      <c r="AB25" s="11">
        <v>10</v>
      </c>
      <c r="AC25" s="11"/>
      <c r="AD25" s="56">
        <f t="shared" ref="AD25:AD31" si="24">Z25+AA25+AB25</f>
        <v>42</v>
      </c>
      <c r="AE25" s="12">
        <f t="shared" si="2"/>
        <v>53</v>
      </c>
      <c r="AF25" s="12">
        <f t="shared" si="3"/>
        <v>0</v>
      </c>
      <c r="AG25" s="12">
        <f t="shared" si="4"/>
        <v>8</v>
      </c>
      <c r="AH25" s="12">
        <f t="shared" ref="AH25:AH31" si="25">IF(D25=1,(($D$50-AG25+1)+IF(AG25=1,5,IF(AG25=2,3,IF(AG25=3,1,0))))," ")</f>
        <v>13</v>
      </c>
    </row>
    <row r="26" spans="1:34" ht="13">
      <c r="A26" s="80">
        <f t="shared" si="0"/>
        <v>22</v>
      </c>
      <c r="B26" s="81" t="s">
        <v>12</v>
      </c>
      <c r="C26" s="165" t="str">
        <f t="shared" si="1"/>
        <v>Alessandro Ba.</v>
      </c>
      <c r="D26" s="83">
        <v>1</v>
      </c>
      <c r="E26" s="84">
        <v>1</v>
      </c>
      <c r="F26" s="83">
        <v>1</v>
      </c>
      <c r="G26" s="83">
        <v>15</v>
      </c>
      <c r="H26" s="83">
        <v>5</v>
      </c>
      <c r="I26" s="83"/>
      <c r="J26" s="83"/>
      <c r="K26" s="83"/>
      <c r="L26" s="83"/>
      <c r="M26" s="83">
        <f t="shared" si="21"/>
        <v>20</v>
      </c>
      <c r="N26" s="83">
        <v>14</v>
      </c>
      <c r="O26" s="80">
        <v>10</v>
      </c>
      <c r="P26" s="83">
        <v>1</v>
      </c>
      <c r="Q26" s="166">
        <f t="shared" si="22"/>
        <v>44</v>
      </c>
      <c r="R26" s="84">
        <v>1</v>
      </c>
      <c r="S26" s="83">
        <v>2</v>
      </c>
      <c r="T26" s="83">
        <v>3</v>
      </c>
      <c r="U26" s="83"/>
      <c r="V26" s="83"/>
      <c r="W26" s="83"/>
      <c r="X26" s="83"/>
      <c r="Y26" s="83">
        <v>-10</v>
      </c>
      <c r="Z26" s="83">
        <f t="shared" si="23"/>
        <v>-7</v>
      </c>
      <c r="AA26" s="83">
        <v>9</v>
      </c>
      <c r="AB26" s="83"/>
      <c r="AC26" s="83"/>
      <c r="AD26" s="166">
        <f t="shared" si="24"/>
        <v>2</v>
      </c>
      <c r="AE26" s="86">
        <f t="shared" si="2"/>
        <v>46</v>
      </c>
      <c r="AF26" s="86">
        <f t="shared" si="3"/>
        <v>1</v>
      </c>
      <c r="AG26" s="86">
        <f t="shared" si="4"/>
        <v>9</v>
      </c>
      <c r="AH26" s="86">
        <f t="shared" si="25"/>
        <v>12</v>
      </c>
    </row>
    <row r="27" spans="1:34" ht="13">
      <c r="A27" s="9">
        <f t="shared" si="0"/>
        <v>23</v>
      </c>
      <c r="B27" s="17" t="s">
        <v>18</v>
      </c>
      <c r="C27" s="10" t="str">
        <f t="shared" si="1"/>
        <v>Artemisia Vo.</v>
      </c>
      <c r="D27" s="11">
        <v>1</v>
      </c>
      <c r="E27" s="52">
        <v>7</v>
      </c>
      <c r="F27" s="11">
        <v>1</v>
      </c>
      <c r="G27" s="11">
        <v>5</v>
      </c>
      <c r="H27" s="11"/>
      <c r="I27" s="11"/>
      <c r="J27" s="11"/>
      <c r="K27" s="11"/>
      <c r="L27" s="11">
        <v>-10</v>
      </c>
      <c r="M27" s="11">
        <f t="shared" si="21"/>
        <v>-5</v>
      </c>
      <c r="N27" s="11">
        <v>9</v>
      </c>
      <c r="O27" s="9"/>
      <c r="P27" s="11"/>
      <c r="Q27" s="56">
        <f t="shared" si="22"/>
        <v>4</v>
      </c>
      <c r="R27" s="52">
        <v>7</v>
      </c>
      <c r="S27" s="11">
        <v>2</v>
      </c>
      <c r="T27" s="11">
        <v>20</v>
      </c>
      <c r="U27" s="11">
        <v>5</v>
      </c>
      <c r="V27" s="11"/>
      <c r="W27" s="11"/>
      <c r="X27" s="11"/>
      <c r="Y27" s="11"/>
      <c r="Z27" s="11">
        <f t="shared" si="23"/>
        <v>25</v>
      </c>
      <c r="AA27" s="11">
        <v>7</v>
      </c>
      <c r="AB27" s="11">
        <v>10</v>
      </c>
      <c r="AC27" s="11">
        <v>1</v>
      </c>
      <c r="AD27" s="56">
        <f t="shared" si="24"/>
        <v>42</v>
      </c>
      <c r="AE27" s="12">
        <f t="shared" si="2"/>
        <v>46</v>
      </c>
      <c r="AF27" s="12">
        <f t="shared" si="3"/>
        <v>1</v>
      </c>
      <c r="AG27" s="12">
        <f t="shared" si="4"/>
        <v>9</v>
      </c>
      <c r="AH27" s="12">
        <f t="shared" si="25"/>
        <v>12</v>
      </c>
    </row>
    <row r="28" spans="1:34" ht="13">
      <c r="A28" s="80">
        <f t="shared" si="0"/>
        <v>24</v>
      </c>
      <c r="B28" s="81" t="s">
        <v>42</v>
      </c>
      <c r="C28" s="165" t="str">
        <f t="shared" si="1"/>
        <v>Erminio Se.</v>
      </c>
      <c r="D28" s="83">
        <v>1</v>
      </c>
      <c r="E28" s="84">
        <v>3</v>
      </c>
      <c r="F28" s="83">
        <v>1</v>
      </c>
      <c r="G28" s="83">
        <v>2</v>
      </c>
      <c r="H28" s="83"/>
      <c r="I28" s="83"/>
      <c r="J28" s="83"/>
      <c r="K28" s="83">
        <v>-20</v>
      </c>
      <c r="L28" s="83"/>
      <c r="M28" s="83">
        <f t="shared" si="21"/>
        <v>-18</v>
      </c>
      <c r="N28" s="83">
        <v>25</v>
      </c>
      <c r="O28" s="80">
        <v>10</v>
      </c>
      <c r="P28" s="83"/>
      <c r="Q28" s="166">
        <f t="shared" si="22"/>
        <v>17</v>
      </c>
      <c r="R28" s="84">
        <v>5</v>
      </c>
      <c r="S28" s="83">
        <v>2</v>
      </c>
      <c r="T28" s="83">
        <v>4</v>
      </c>
      <c r="U28" s="83"/>
      <c r="V28" s="83"/>
      <c r="W28" s="83"/>
      <c r="X28" s="83"/>
      <c r="Y28" s="83"/>
      <c r="Z28" s="83">
        <f t="shared" si="23"/>
        <v>4</v>
      </c>
      <c r="AA28" s="83">
        <v>15</v>
      </c>
      <c r="AB28" s="83"/>
      <c r="AC28" s="83"/>
      <c r="AD28" s="166">
        <f t="shared" si="24"/>
        <v>19</v>
      </c>
      <c r="AE28" s="86">
        <f t="shared" si="2"/>
        <v>36</v>
      </c>
      <c r="AF28" s="86">
        <f t="shared" si="3"/>
        <v>0</v>
      </c>
      <c r="AG28" s="86">
        <f t="shared" si="4"/>
        <v>11</v>
      </c>
      <c r="AH28" s="86">
        <f t="shared" si="25"/>
        <v>10</v>
      </c>
    </row>
    <row r="29" spans="1:34" ht="13">
      <c r="A29" s="9">
        <f t="shared" si="0"/>
        <v>25</v>
      </c>
      <c r="B29" s="57" t="s">
        <v>27</v>
      </c>
      <c r="C29" s="10" t="str">
        <f t="shared" si="1"/>
        <v>Valerio Fe.</v>
      </c>
      <c r="D29" s="11">
        <v>1</v>
      </c>
      <c r="E29" s="52">
        <v>3</v>
      </c>
      <c r="F29" s="11">
        <v>1</v>
      </c>
      <c r="G29" s="11">
        <v>14</v>
      </c>
      <c r="H29" s="11">
        <v>5</v>
      </c>
      <c r="I29" s="11">
        <v>6</v>
      </c>
      <c r="J29" s="11"/>
      <c r="K29" s="11"/>
      <c r="L29" s="11"/>
      <c r="M29" s="11">
        <f t="shared" si="21"/>
        <v>25</v>
      </c>
      <c r="N29" s="11">
        <v>-18</v>
      </c>
      <c r="O29" s="9">
        <v>10</v>
      </c>
      <c r="P29" s="11">
        <v>1</v>
      </c>
      <c r="Q29" s="56">
        <f t="shared" si="22"/>
        <v>17</v>
      </c>
      <c r="R29" s="52">
        <v>5</v>
      </c>
      <c r="S29" s="11">
        <v>2</v>
      </c>
      <c r="T29" s="11">
        <v>15</v>
      </c>
      <c r="U29" s="11"/>
      <c r="V29" s="11"/>
      <c r="W29" s="11"/>
      <c r="X29" s="11"/>
      <c r="Y29" s="11"/>
      <c r="Z29" s="11">
        <f t="shared" si="23"/>
        <v>15</v>
      </c>
      <c r="AA29" s="11">
        <v>4</v>
      </c>
      <c r="AB29" s="11"/>
      <c r="AC29" s="11"/>
      <c r="AD29" s="56">
        <f t="shared" si="24"/>
        <v>19</v>
      </c>
      <c r="AE29" s="12">
        <f t="shared" si="2"/>
        <v>36</v>
      </c>
      <c r="AF29" s="12">
        <f t="shared" si="3"/>
        <v>1</v>
      </c>
      <c r="AG29" s="12">
        <f t="shared" si="4"/>
        <v>11</v>
      </c>
      <c r="AH29" s="12">
        <f t="shared" si="25"/>
        <v>10</v>
      </c>
    </row>
    <row r="30" spans="1:34" ht="13">
      <c r="A30" s="80">
        <f t="shared" si="0"/>
        <v>26</v>
      </c>
      <c r="B30" s="81" t="s">
        <v>40</v>
      </c>
      <c r="C30" s="165" t="str">
        <f t="shared" si="1"/>
        <v>Ken Jo.</v>
      </c>
      <c r="D30" s="83">
        <v>1</v>
      </c>
      <c r="E30" s="84">
        <v>2</v>
      </c>
      <c r="F30" s="83">
        <v>2</v>
      </c>
      <c r="G30" s="83">
        <v>17</v>
      </c>
      <c r="H30" s="83">
        <v>10</v>
      </c>
      <c r="I30" s="83"/>
      <c r="J30" s="83"/>
      <c r="K30" s="83"/>
      <c r="L30" s="83">
        <v>-10</v>
      </c>
      <c r="M30" s="83">
        <f t="shared" si="21"/>
        <v>17</v>
      </c>
      <c r="N30" s="83">
        <v>8</v>
      </c>
      <c r="O30" s="80">
        <v>10</v>
      </c>
      <c r="P30" s="83">
        <v>2</v>
      </c>
      <c r="Q30" s="166">
        <f t="shared" si="22"/>
        <v>35</v>
      </c>
      <c r="R30" s="84">
        <v>3</v>
      </c>
      <c r="S30" s="83">
        <v>1</v>
      </c>
      <c r="T30" s="83">
        <v>5</v>
      </c>
      <c r="U30" s="83"/>
      <c r="V30" s="83"/>
      <c r="W30" s="83"/>
      <c r="X30" s="83">
        <v>-20</v>
      </c>
      <c r="Y30" s="83"/>
      <c r="Z30" s="83">
        <f t="shared" si="23"/>
        <v>-15</v>
      </c>
      <c r="AA30" s="83">
        <v>5</v>
      </c>
      <c r="AB30" s="83"/>
      <c r="AC30" s="83"/>
      <c r="AD30" s="166">
        <f t="shared" si="24"/>
        <v>-10</v>
      </c>
      <c r="AE30" s="86">
        <f t="shared" si="2"/>
        <v>25</v>
      </c>
      <c r="AF30" s="86">
        <f t="shared" si="3"/>
        <v>2</v>
      </c>
      <c r="AG30" s="86">
        <f t="shared" si="4"/>
        <v>13</v>
      </c>
      <c r="AH30" s="86">
        <f t="shared" si="25"/>
        <v>8</v>
      </c>
    </row>
    <row r="31" spans="1:34" ht="13">
      <c r="A31" s="9">
        <f t="shared" si="0"/>
        <v>27</v>
      </c>
      <c r="B31" s="9" t="s">
        <v>17</v>
      </c>
      <c r="C31" s="10" t="str">
        <f t="shared" si="1"/>
        <v>Giuseppe Ta.</v>
      </c>
      <c r="D31" s="11">
        <v>1</v>
      </c>
      <c r="E31" s="52">
        <v>7</v>
      </c>
      <c r="F31" s="11">
        <v>1</v>
      </c>
      <c r="G31" s="11">
        <v>14</v>
      </c>
      <c r="H31" s="11">
        <v>5</v>
      </c>
      <c r="I31" s="11"/>
      <c r="J31" s="11"/>
      <c r="K31" s="11"/>
      <c r="L31" s="11">
        <v>-10</v>
      </c>
      <c r="M31" s="11">
        <f t="shared" si="21"/>
        <v>9</v>
      </c>
      <c r="N31" s="11">
        <v>-5</v>
      </c>
      <c r="O31" s="9"/>
      <c r="P31" s="11">
        <v>1</v>
      </c>
      <c r="Q31" s="56">
        <f t="shared" si="22"/>
        <v>4</v>
      </c>
      <c r="R31" s="52">
        <v>2</v>
      </c>
      <c r="S31" s="11">
        <v>2</v>
      </c>
      <c r="T31" s="11">
        <v>11</v>
      </c>
      <c r="U31" s="11">
        <v>5</v>
      </c>
      <c r="V31" s="11"/>
      <c r="W31" s="11"/>
      <c r="X31" s="11"/>
      <c r="Y31" s="11">
        <v>-10</v>
      </c>
      <c r="Z31" s="11">
        <f t="shared" si="23"/>
        <v>6</v>
      </c>
      <c r="AA31" s="11">
        <v>14</v>
      </c>
      <c r="AB31" s="11"/>
      <c r="AC31" s="11">
        <v>1</v>
      </c>
      <c r="AD31" s="56">
        <f t="shared" si="24"/>
        <v>20</v>
      </c>
      <c r="AE31" s="12">
        <f t="shared" si="2"/>
        <v>24</v>
      </c>
      <c r="AF31" s="12">
        <f t="shared" si="3"/>
        <v>2</v>
      </c>
      <c r="AG31" s="12">
        <f t="shared" si="4"/>
        <v>14</v>
      </c>
      <c r="AH31" s="12">
        <f t="shared" si="25"/>
        <v>7</v>
      </c>
    </row>
    <row r="32" spans="1:34" ht="13" hidden="1">
      <c r="A32" s="80">
        <f t="shared" si="0"/>
        <v>28</v>
      </c>
      <c r="B32" s="81" t="s">
        <v>41</v>
      </c>
      <c r="C32" s="165" t="str">
        <f t="shared" si="1"/>
        <v>Jolly 1.</v>
      </c>
      <c r="D32" s="83"/>
      <c r="E32" s="84"/>
      <c r="F32" s="83"/>
      <c r="G32" s="83"/>
      <c r="H32" s="83"/>
      <c r="I32" s="83"/>
      <c r="J32" s="83"/>
      <c r="K32" s="83"/>
      <c r="L32" s="83"/>
      <c r="M32" s="83"/>
      <c r="N32" s="83"/>
      <c r="O32" s="80"/>
      <c r="P32" s="80"/>
      <c r="Q32" s="90">
        <f t="shared" ref="Q32:Q33" si="26">SUM(E32:O32)</f>
        <v>0</v>
      </c>
      <c r="R32" s="84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0"/>
      <c r="AD32" s="90">
        <f t="shared" ref="AD32:AD33" si="27">SUM(R32:AB32)</f>
        <v>0</v>
      </c>
      <c r="AE32" s="86" t="str">
        <f t="shared" si="2"/>
        <v/>
      </c>
      <c r="AF32" s="86">
        <f t="shared" si="3"/>
        <v>0</v>
      </c>
      <c r="AG32" s="86" t="str">
        <f t="shared" si="4"/>
        <v xml:space="preserve"> </v>
      </c>
      <c r="AH32" s="86" t="str">
        <f t="shared" ref="AH32:AH33" si="28">IF(D32=1,(($D$49-AG32+1)+IF(AG32=1,5,IF(AG32=2,3,IF(AG32=3,1,0))))," ")</f>
        <v xml:space="preserve"> </v>
      </c>
    </row>
    <row r="33" spans="1:34" ht="13" hidden="1">
      <c r="A33" s="9">
        <f t="shared" si="0"/>
        <v>29</v>
      </c>
      <c r="B33" s="17" t="s">
        <v>55</v>
      </c>
      <c r="C33" s="10" t="str">
        <f t="shared" si="1"/>
        <v>Jolly 2.</v>
      </c>
      <c r="D33" s="11"/>
      <c r="E33" s="52"/>
      <c r="F33" s="11"/>
      <c r="G33" s="11"/>
      <c r="H33" s="11"/>
      <c r="I33" s="11"/>
      <c r="J33" s="11"/>
      <c r="K33" s="11"/>
      <c r="L33" s="11"/>
      <c r="M33" s="11"/>
      <c r="N33" s="11"/>
      <c r="O33" s="9"/>
      <c r="P33" s="9"/>
      <c r="Q33" s="16">
        <f t="shared" si="26"/>
        <v>0</v>
      </c>
      <c r="R33" s="52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9"/>
      <c r="AD33" s="16">
        <f t="shared" si="27"/>
        <v>0</v>
      </c>
      <c r="AE33" s="12" t="str">
        <f t="shared" si="2"/>
        <v/>
      </c>
      <c r="AF33" s="12">
        <f t="shared" si="3"/>
        <v>0</v>
      </c>
      <c r="AG33" s="12" t="str">
        <f t="shared" si="4"/>
        <v xml:space="preserve"> </v>
      </c>
      <c r="AH33" s="12" t="str">
        <f t="shared" si="28"/>
        <v xml:space="preserve"> </v>
      </c>
    </row>
    <row r="34" spans="1:34" ht="13">
      <c r="A34" s="80">
        <f t="shared" si="0"/>
        <v>30</v>
      </c>
      <c r="B34" s="81" t="s">
        <v>16</v>
      </c>
      <c r="C34" s="165" t="str">
        <f t="shared" si="1"/>
        <v>Franco Na.</v>
      </c>
      <c r="D34" s="83">
        <v>1</v>
      </c>
      <c r="E34" s="84">
        <v>2</v>
      </c>
      <c r="F34" s="83">
        <v>1</v>
      </c>
      <c r="G34" s="83">
        <v>3</v>
      </c>
      <c r="H34" s="83"/>
      <c r="I34" s="83"/>
      <c r="J34" s="83"/>
      <c r="K34" s="83"/>
      <c r="L34" s="83">
        <v>-10</v>
      </c>
      <c r="M34" s="83">
        <f>SUM(G34:L34)</f>
        <v>-7</v>
      </c>
      <c r="N34" s="83">
        <v>9</v>
      </c>
      <c r="O34" s="80"/>
      <c r="P34" s="83"/>
      <c r="Q34" s="166">
        <f>M34+N34+O34</f>
        <v>2</v>
      </c>
      <c r="R34" s="84">
        <v>2</v>
      </c>
      <c r="S34" s="83">
        <v>2</v>
      </c>
      <c r="T34" s="83">
        <v>19</v>
      </c>
      <c r="U34" s="83">
        <v>5</v>
      </c>
      <c r="V34" s="83"/>
      <c r="W34" s="83"/>
      <c r="X34" s="83"/>
      <c r="Y34" s="83">
        <v>-10</v>
      </c>
      <c r="Z34" s="83">
        <f>SUM(T34:Y34)</f>
        <v>14</v>
      </c>
      <c r="AA34" s="83">
        <v>6</v>
      </c>
      <c r="AB34" s="83"/>
      <c r="AC34" s="83">
        <v>1</v>
      </c>
      <c r="AD34" s="166">
        <f>Z34+AA34+AB34</f>
        <v>20</v>
      </c>
      <c r="AE34" s="86">
        <f t="shared" si="2"/>
        <v>22</v>
      </c>
      <c r="AF34" s="86">
        <f t="shared" si="3"/>
        <v>1</v>
      </c>
      <c r="AG34" s="86">
        <f t="shared" si="4"/>
        <v>15</v>
      </c>
      <c r="AH34" s="86">
        <f>IF(D34=1,(($D$50-AG34+1)+IF(AG34=1,5,IF(AG34=2,3,IF(AG34=3,1,0))))," ")</f>
        <v>6</v>
      </c>
    </row>
    <row r="35" spans="1:34" ht="13" hidden="1">
      <c r="A35" s="9">
        <f t="shared" si="0"/>
        <v>31</v>
      </c>
      <c r="B35" s="17" t="s">
        <v>46</v>
      </c>
      <c r="C35" s="10" t="str">
        <f t="shared" si="1"/>
        <v>Laura Di.</v>
      </c>
      <c r="D35" s="11"/>
      <c r="E35" s="52"/>
      <c r="F35" s="11"/>
      <c r="G35" s="11"/>
      <c r="H35" s="11"/>
      <c r="I35" s="11"/>
      <c r="J35" s="11"/>
      <c r="K35" s="11"/>
      <c r="L35" s="11"/>
      <c r="M35" s="11"/>
      <c r="N35" s="11"/>
      <c r="O35" s="9"/>
      <c r="P35" s="9"/>
      <c r="Q35" s="16">
        <f>SUM(E35:O35)</f>
        <v>0</v>
      </c>
      <c r="R35" s="52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9"/>
      <c r="AD35" s="16">
        <f>SUM(R35:AB35)</f>
        <v>0</v>
      </c>
      <c r="AE35" s="12" t="str">
        <f t="shared" si="2"/>
        <v/>
      </c>
      <c r="AF35" s="12">
        <f t="shared" si="3"/>
        <v>0</v>
      </c>
      <c r="AG35" s="12" t="str">
        <f t="shared" si="4"/>
        <v xml:space="preserve"> </v>
      </c>
      <c r="AH35" s="12" t="str">
        <f>IF(D35=1,(($D$49-AG35+1)+IF(AG35=1,5,IF(AG35=2,3,IF(AG35=3,1,0))))," ")</f>
        <v xml:space="preserve"> </v>
      </c>
    </row>
    <row r="36" spans="1:34" ht="13">
      <c r="A36" s="80">
        <f t="shared" si="0"/>
        <v>32</v>
      </c>
      <c r="B36" s="81" t="s">
        <v>32</v>
      </c>
      <c r="C36" s="165" t="str">
        <f t="shared" si="1"/>
        <v>Francesco Ma.</v>
      </c>
      <c r="D36" s="83">
        <v>1</v>
      </c>
      <c r="E36" s="84">
        <v>5</v>
      </c>
      <c r="F36" s="83">
        <v>2</v>
      </c>
      <c r="G36" s="83">
        <v>13</v>
      </c>
      <c r="H36" s="83"/>
      <c r="I36" s="83"/>
      <c r="J36" s="83"/>
      <c r="K36" s="83"/>
      <c r="L36" s="83"/>
      <c r="M36" s="83">
        <f>SUM(G36:L36)</f>
        <v>13</v>
      </c>
      <c r="N36" s="83">
        <v>7</v>
      </c>
      <c r="O36" s="80">
        <v>10</v>
      </c>
      <c r="P36" s="83"/>
      <c r="Q36" s="166">
        <f>M36+N36+O36</f>
        <v>30</v>
      </c>
      <c r="R36" s="84">
        <v>3</v>
      </c>
      <c r="S36" s="83">
        <v>1</v>
      </c>
      <c r="T36" s="83">
        <v>15</v>
      </c>
      <c r="U36" s="83"/>
      <c r="V36" s="83"/>
      <c r="W36" s="83"/>
      <c r="X36" s="83"/>
      <c r="Y36" s="83">
        <v>-10</v>
      </c>
      <c r="Z36" s="83">
        <f>SUM(T36:Y36)</f>
        <v>5</v>
      </c>
      <c r="AA36" s="83">
        <v>-15</v>
      </c>
      <c r="AB36" s="83"/>
      <c r="AC36" s="83"/>
      <c r="AD36" s="166">
        <f>Z36+AA36+AB36</f>
        <v>-10</v>
      </c>
      <c r="AE36" s="86">
        <f t="shared" si="2"/>
        <v>20</v>
      </c>
      <c r="AF36" s="86">
        <f t="shared" si="3"/>
        <v>0</v>
      </c>
      <c r="AG36" s="86">
        <f t="shared" si="4"/>
        <v>16</v>
      </c>
      <c r="AH36" s="86">
        <f>IF(D36=1,(($D$50-AG36+1)+IF(AG36=1,5,IF(AG36=2,3,IF(AG36=3,1,0))))," ")</f>
        <v>5</v>
      </c>
    </row>
    <row r="37" spans="1:34" ht="13" hidden="1">
      <c r="A37" s="9">
        <f t="shared" si="0"/>
        <v>33</v>
      </c>
      <c r="B37" s="17" t="s">
        <v>44</v>
      </c>
      <c r="C37" s="10" t="str">
        <f t="shared" si="1"/>
        <v>Marco Ta.</v>
      </c>
      <c r="D37" s="11"/>
      <c r="E37" s="52"/>
      <c r="F37" s="11"/>
      <c r="G37" s="11"/>
      <c r="H37" s="11"/>
      <c r="I37" s="11"/>
      <c r="J37" s="11"/>
      <c r="K37" s="11"/>
      <c r="L37" s="11"/>
      <c r="M37" s="11"/>
      <c r="N37" s="11"/>
      <c r="O37" s="9"/>
      <c r="P37" s="9"/>
      <c r="Q37" s="16">
        <f t="shared" ref="Q37:Q42" si="29">SUM(E37:O37)</f>
        <v>0</v>
      </c>
      <c r="R37" s="52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9"/>
      <c r="AD37" s="16">
        <f t="shared" ref="AD37:AD42" si="30">SUM(R37:AB37)</f>
        <v>0</v>
      </c>
      <c r="AE37" s="12" t="str">
        <f t="shared" si="2"/>
        <v/>
      </c>
      <c r="AF37" s="12">
        <f t="shared" si="3"/>
        <v>0</v>
      </c>
      <c r="AG37" s="12" t="str">
        <f t="shared" si="4"/>
        <v xml:space="preserve"> </v>
      </c>
      <c r="AH37" s="12" t="str">
        <f t="shared" ref="AH37:AH42" si="31">IF(D37=1,(($D$49-AG37+1)+IF(AG37=1,5,IF(AG37=2,3,IF(AG37=3,1,0))))," ")</f>
        <v xml:space="preserve"> </v>
      </c>
    </row>
    <row r="38" spans="1:34" ht="13" hidden="1">
      <c r="A38" s="80">
        <f t="shared" si="0"/>
        <v>34</v>
      </c>
      <c r="B38" s="81" t="s">
        <v>20</v>
      </c>
      <c r="C38" s="165" t="str">
        <f t="shared" si="1"/>
        <v>Massimo Be.</v>
      </c>
      <c r="D38" s="83"/>
      <c r="E38" s="84"/>
      <c r="F38" s="83"/>
      <c r="G38" s="83"/>
      <c r="H38" s="83"/>
      <c r="I38" s="83"/>
      <c r="J38" s="83"/>
      <c r="K38" s="83"/>
      <c r="L38" s="83"/>
      <c r="M38" s="83"/>
      <c r="N38" s="83"/>
      <c r="O38" s="80"/>
      <c r="P38" s="80"/>
      <c r="Q38" s="90">
        <f t="shared" si="29"/>
        <v>0</v>
      </c>
      <c r="R38" s="84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0"/>
      <c r="AD38" s="90">
        <f t="shared" si="30"/>
        <v>0</v>
      </c>
      <c r="AE38" s="86" t="str">
        <f t="shared" si="2"/>
        <v/>
      </c>
      <c r="AF38" s="86">
        <f t="shared" si="3"/>
        <v>0</v>
      </c>
      <c r="AG38" s="86" t="str">
        <f t="shared" si="4"/>
        <v xml:space="preserve"> </v>
      </c>
      <c r="AH38" s="86" t="str">
        <f t="shared" si="31"/>
        <v xml:space="preserve"> </v>
      </c>
    </row>
    <row r="39" spans="1:34" ht="13" hidden="1">
      <c r="A39" s="9">
        <f t="shared" si="0"/>
        <v>35</v>
      </c>
      <c r="B39" s="17" t="s">
        <v>38</v>
      </c>
      <c r="C39" s="10" t="str">
        <f t="shared" si="1"/>
        <v>Massimo Ma.</v>
      </c>
      <c r="D39" s="11"/>
      <c r="E39" s="52"/>
      <c r="F39" s="11"/>
      <c r="G39" s="11"/>
      <c r="H39" s="11"/>
      <c r="I39" s="11"/>
      <c r="J39" s="11"/>
      <c r="K39" s="11"/>
      <c r="L39" s="11"/>
      <c r="M39" s="11"/>
      <c r="N39" s="11"/>
      <c r="O39" s="9"/>
      <c r="P39" s="9"/>
      <c r="Q39" s="16">
        <f t="shared" si="29"/>
        <v>0</v>
      </c>
      <c r="R39" s="52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9"/>
      <c r="AD39" s="16">
        <f t="shared" si="30"/>
        <v>0</v>
      </c>
      <c r="AE39" s="12" t="str">
        <f t="shared" si="2"/>
        <v/>
      </c>
      <c r="AF39" s="12">
        <f t="shared" si="3"/>
        <v>0</v>
      </c>
      <c r="AG39" s="12" t="str">
        <f t="shared" si="4"/>
        <v xml:space="preserve"> </v>
      </c>
      <c r="AH39" s="12" t="str">
        <f t="shared" si="31"/>
        <v xml:space="preserve"> </v>
      </c>
    </row>
    <row r="40" spans="1:34" ht="13" hidden="1">
      <c r="A40" s="80">
        <f t="shared" si="0"/>
        <v>36</v>
      </c>
      <c r="B40" s="81" t="s">
        <v>21</v>
      </c>
      <c r="C40" s="165" t="str">
        <f t="shared" si="1"/>
        <v>Massimo Mo.</v>
      </c>
      <c r="D40" s="83"/>
      <c r="E40" s="84"/>
      <c r="F40" s="83"/>
      <c r="G40" s="83"/>
      <c r="H40" s="83"/>
      <c r="I40" s="83"/>
      <c r="J40" s="83"/>
      <c r="K40" s="83"/>
      <c r="L40" s="83"/>
      <c r="M40" s="83"/>
      <c r="N40" s="83"/>
      <c r="O40" s="80"/>
      <c r="P40" s="80"/>
      <c r="Q40" s="90">
        <f t="shared" si="29"/>
        <v>0</v>
      </c>
      <c r="R40" s="84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0"/>
      <c r="AD40" s="90">
        <f t="shared" si="30"/>
        <v>0</v>
      </c>
      <c r="AE40" s="86" t="str">
        <f t="shared" si="2"/>
        <v/>
      </c>
      <c r="AF40" s="86">
        <f t="shared" si="3"/>
        <v>0</v>
      </c>
      <c r="AG40" s="86" t="str">
        <f t="shared" si="4"/>
        <v xml:space="preserve"> </v>
      </c>
      <c r="AH40" s="86" t="str">
        <f t="shared" si="31"/>
        <v xml:space="preserve"> </v>
      </c>
    </row>
    <row r="41" spans="1:34" ht="13" hidden="1">
      <c r="A41" s="9">
        <f t="shared" si="0"/>
        <v>37</v>
      </c>
      <c r="B41" s="17" t="s">
        <v>45</v>
      </c>
      <c r="C41" s="10" t="str">
        <f t="shared" si="1"/>
        <v>Maurizio Vi.</v>
      </c>
      <c r="D41" s="11"/>
      <c r="E41" s="52"/>
      <c r="F41" s="11"/>
      <c r="G41" s="11"/>
      <c r="H41" s="11"/>
      <c r="I41" s="11"/>
      <c r="J41" s="11"/>
      <c r="K41" s="11"/>
      <c r="L41" s="11"/>
      <c r="M41" s="11"/>
      <c r="N41" s="11"/>
      <c r="O41" s="9"/>
      <c r="P41" s="9"/>
      <c r="Q41" s="16">
        <f t="shared" si="29"/>
        <v>0</v>
      </c>
      <c r="R41" s="52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9"/>
      <c r="AD41" s="16">
        <f t="shared" si="30"/>
        <v>0</v>
      </c>
      <c r="AE41" s="12" t="str">
        <f t="shared" si="2"/>
        <v/>
      </c>
      <c r="AF41" s="12">
        <f t="shared" si="3"/>
        <v>0</v>
      </c>
      <c r="AG41" s="12" t="str">
        <f t="shared" si="4"/>
        <v xml:space="preserve"> </v>
      </c>
      <c r="AH41" s="12" t="str">
        <f t="shared" si="31"/>
        <v xml:space="preserve"> </v>
      </c>
    </row>
    <row r="42" spans="1:34" ht="13" hidden="1">
      <c r="A42" s="80">
        <f t="shared" si="0"/>
        <v>38</v>
      </c>
      <c r="B42" s="81" t="s">
        <v>48</v>
      </c>
      <c r="C42" s="165" t="str">
        <f t="shared" si="1"/>
        <v>Michele Ba.</v>
      </c>
      <c r="D42" s="83"/>
      <c r="E42" s="84"/>
      <c r="F42" s="83"/>
      <c r="G42" s="83"/>
      <c r="H42" s="83"/>
      <c r="I42" s="83"/>
      <c r="J42" s="83"/>
      <c r="K42" s="83"/>
      <c r="L42" s="83"/>
      <c r="M42" s="83"/>
      <c r="N42" s="83"/>
      <c r="O42" s="80"/>
      <c r="P42" s="80"/>
      <c r="Q42" s="90">
        <f t="shared" si="29"/>
        <v>0</v>
      </c>
      <c r="R42" s="84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0"/>
      <c r="AD42" s="90">
        <f t="shared" si="30"/>
        <v>0</v>
      </c>
      <c r="AE42" s="86" t="str">
        <f t="shared" si="2"/>
        <v/>
      </c>
      <c r="AF42" s="86">
        <f t="shared" si="3"/>
        <v>0</v>
      </c>
      <c r="AG42" s="86" t="str">
        <f t="shared" si="4"/>
        <v xml:space="preserve"> </v>
      </c>
      <c r="AH42" s="86" t="str">
        <f t="shared" si="31"/>
        <v xml:space="preserve"> </v>
      </c>
    </row>
    <row r="43" spans="1:34" ht="13">
      <c r="A43" s="9">
        <f t="shared" si="0"/>
        <v>39</v>
      </c>
      <c r="B43" s="57" t="s">
        <v>47</v>
      </c>
      <c r="C43" s="10" t="str">
        <f t="shared" si="1"/>
        <v>Stefano Ti.</v>
      </c>
      <c r="D43" s="11">
        <v>1</v>
      </c>
      <c r="E43" s="52">
        <v>2</v>
      </c>
      <c r="F43" s="11">
        <v>1</v>
      </c>
      <c r="G43" s="11">
        <v>16</v>
      </c>
      <c r="H43" s="11"/>
      <c r="I43" s="11">
        <v>3</v>
      </c>
      <c r="J43" s="11"/>
      <c r="K43" s="11"/>
      <c r="L43" s="11">
        <v>-10</v>
      </c>
      <c r="M43" s="11">
        <f>SUM(G43:L43)</f>
        <v>9</v>
      </c>
      <c r="N43" s="11">
        <v>-7</v>
      </c>
      <c r="O43" s="9"/>
      <c r="P43" s="11"/>
      <c r="Q43" s="56">
        <f>M43+N43+O43</f>
        <v>2</v>
      </c>
      <c r="R43" s="52">
        <v>3</v>
      </c>
      <c r="S43" s="11">
        <v>2</v>
      </c>
      <c r="T43" s="11">
        <v>5</v>
      </c>
      <c r="U43" s="11"/>
      <c r="V43" s="11"/>
      <c r="W43" s="11"/>
      <c r="X43" s="11"/>
      <c r="Y43" s="11"/>
      <c r="Z43" s="11">
        <f>SUM(T43:Y43)</f>
        <v>5</v>
      </c>
      <c r="AA43" s="11">
        <v>11</v>
      </c>
      <c r="AB43" s="11"/>
      <c r="AC43" s="11"/>
      <c r="AD43" s="56">
        <f>Z43+AA43+AB43</f>
        <v>16</v>
      </c>
      <c r="AE43" s="12">
        <f t="shared" si="2"/>
        <v>18</v>
      </c>
      <c r="AF43" s="12">
        <f t="shared" si="3"/>
        <v>0</v>
      </c>
      <c r="AG43" s="12">
        <f t="shared" si="4"/>
        <v>17</v>
      </c>
      <c r="AH43" s="12">
        <f>IF(D43=1,(($D$50-AG43+1)+IF(AG43=1,5,IF(AG43=2,3,IF(AG43=3,1,0))))," ")</f>
        <v>4</v>
      </c>
    </row>
    <row r="44" spans="1:34" ht="13" hidden="1">
      <c r="A44" s="80">
        <f t="shared" si="0"/>
        <v>40</v>
      </c>
      <c r="B44" s="81" t="s">
        <v>56</v>
      </c>
      <c r="C44" s="167" t="str">
        <f t="shared" si="1"/>
        <v>Raffaella Ro.</v>
      </c>
      <c r="D44" s="83"/>
      <c r="E44" s="84"/>
      <c r="F44" s="83"/>
      <c r="G44" s="83"/>
      <c r="H44" s="83"/>
      <c r="I44" s="83"/>
      <c r="J44" s="83"/>
      <c r="K44" s="83"/>
      <c r="L44" s="83"/>
      <c r="M44" s="83"/>
      <c r="N44" s="83"/>
      <c r="O44" s="80"/>
      <c r="P44" s="80"/>
      <c r="Q44" s="90">
        <f t="shared" ref="Q44:Q45" si="32">SUM(E44:O44)</f>
        <v>0</v>
      </c>
      <c r="R44" s="84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0"/>
      <c r="AD44" s="90">
        <f t="shared" ref="AD44:AD45" si="33">SUM(R44:AB44)</f>
        <v>0</v>
      </c>
      <c r="AE44" s="86" t="str">
        <f t="shared" si="2"/>
        <v/>
      </c>
      <c r="AF44" s="86">
        <f t="shared" si="3"/>
        <v>0</v>
      </c>
      <c r="AG44" s="86" t="str">
        <f t="shared" si="4"/>
        <v xml:space="preserve"> </v>
      </c>
      <c r="AH44" s="86" t="str">
        <f t="shared" ref="AH44:AH45" si="34">IF(D44=1,(($D$49-AG44+1)+IF(AG44=1,5,IF(AG44=2,3,IF(AG44=3,1,0))))," ")</f>
        <v xml:space="preserve"> </v>
      </c>
    </row>
    <row r="45" spans="1:34" ht="13" hidden="1">
      <c r="A45" s="9">
        <f t="shared" si="0"/>
        <v>41</v>
      </c>
      <c r="B45" s="17" t="s">
        <v>25</v>
      </c>
      <c r="C45" s="10" t="str">
        <f t="shared" si="1"/>
        <v>Riccardo Ri.</v>
      </c>
      <c r="D45" s="11"/>
      <c r="E45" s="52"/>
      <c r="F45" s="11"/>
      <c r="G45" s="11"/>
      <c r="H45" s="11"/>
      <c r="I45" s="11"/>
      <c r="J45" s="11"/>
      <c r="K45" s="11"/>
      <c r="L45" s="11"/>
      <c r="M45" s="11"/>
      <c r="N45" s="11"/>
      <c r="O45" s="9"/>
      <c r="P45" s="9"/>
      <c r="Q45" s="16">
        <f t="shared" si="32"/>
        <v>0</v>
      </c>
      <c r="R45" s="52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9"/>
      <c r="AD45" s="16">
        <f t="shared" si="33"/>
        <v>0</v>
      </c>
      <c r="AE45" s="12" t="str">
        <f t="shared" si="2"/>
        <v/>
      </c>
      <c r="AF45" s="12">
        <f t="shared" si="3"/>
        <v>0</v>
      </c>
      <c r="AG45" s="12" t="str">
        <f t="shared" si="4"/>
        <v xml:space="preserve"> </v>
      </c>
      <c r="AH45" s="12" t="str">
        <f t="shared" si="34"/>
        <v xml:space="preserve"> </v>
      </c>
    </row>
    <row r="46" spans="1:34" ht="16.5" customHeight="1">
      <c r="A46" s="80">
        <f t="shared" si="0"/>
        <v>42</v>
      </c>
      <c r="B46" s="81" t="s">
        <v>31</v>
      </c>
      <c r="C46" s="165" t="str">
        <f t="shared" si="1"/>
        <v>Francesco Pe.</v>
      </c>
      <c r="D46" s="83">
        <v>1</v>
      </c>
      <c r="E46" s="84">
        <v>5</v>
      </c>
      <c r="F46" s="83">
        <v>1</v>
      </c>
      <c r="G46" s="83">
        <v>8</v>
      </c>
      <c r="H46" s="83"/>
      <c r="I46" s="83"/>
      <c r="J46" s="83"/>
      <c r="K46" s="83"/>
      <c r="L46" s="83"/>
      <c r="M46" s="83">
        <f t="shared" ref="M46:M47" si="35">SUM(G46:L46)</f>
        <v>8</v>
      </c>
      <c r="N46" s="83">
        <v>3</v>
      </c>
      <c r="O46" s="80"/>
      <c r="P46" s="83"/>
      <c r="Q46" s="166">
        <f t="shared" ref="Q46:Q47" si="36">M46+N46+O46</f>
        <v>11</v>
      </c>
      <c r="R46" s="84">
        <v>1</v>
      </c>
      <c r="S46" s="83">
        <v>2</v>
      </c>
      <c r="T46" s="83">
        <v>14</v>
      </c>
      <c r="U46" s="83">
        <v>5</v>
      </c>
      <c r="V46" s="83"/>
      <c r="W46" s="83"/>
      <c r="X46" s="83"/>
      <c r="Y46" s="83">
        <v>-10</v>
      </c>
      <c r="Z46" s="83">
        <f t="shared" ref="Z46:Z47" si="37">SUM(T46:Y46)</f>
        <v>9</v>
      </c>
      <c r="AA46" s="83">
        <v>-7</v>
      </c>
      <c r="AB46" s="83"/>
      <c r="AC46" s="83">
        <v>1</v>
      </c>
      <c r="AD46" s="166">
        <f t="shared" ref="AD46:AD47" si="38">Z46+AA46+AB46</f>
        <v>2</v>
      </c>
      <c r="AE46" s="86">
        <f t="shared" si="2"/>
        <v>13</v>
      </c>
      <c r="AF46" s="86">
        <f t="shared" si="3"/>
        <v>1</v>
      </c>
      <c r="AG46" s="86">
        <f t="shared" si="4"/>
        <v>18</v>
      </c>
      <c r="AH46" s="86">
        <f t="shared" ref="AH46:AH47" si="39">IF(D46=1,(($D$50-AG46+1)+IF(AG46=1,5,IF(AG46=2,3,IF(AG46=3,1,0))))," ")</f>
        <v>3</v>
      </c>
    </row>
    <row r="47" spans="1:34" ht="16.5" customHeight="1">
      <c r="A47" s="9">
        <f t="shared" si="0"/>
        <v>43</v>
      </c>
      <c r="B47" s="9" t="s">
        <v>35</v>
      </c>
      <c r="C47" s="10" t="str">
        <f t="shared" si="1"/>
        <v>Andrea Mo.</v>
      </c>
      <c r="D47" s="11">
        <v>1</v>
      </c>
      <c r="E47" s="52">
        <v>7</v>
      </c>
      <c r="F47" s="11">
        <v>2</v>
      </c>
      <c r="G47" s="11">
        <v>9</v>
      </c>
      <c r="H47" s="11"/>
      <c r="I47" s="11">
        <v>10</v>
      </c>
      <c r="J47" s="11"/>
      <c r="K47" s="11"/>
      <c r="L47" s="11">
        <v>-10</v>
      </c>
      <c r="M47" s="11">
        <f t="shared" si="35"/>
        <v>9</v>
      </c>
      <c r="N47" s="11">
        <v>5</v>
      </c>
      <c r="O47" s="9"/>
      <c r="P47" s="11"/>
      <c r="Q47" s="56">
        <f t="shared" si="36"/>
        <v>14</v>
      </c>
      <c r="R47" s="52">
        <v>1</v>
      </c>
      <c r="S47" s="11">
        <v>1</v>
      </c>
      <c r="T47" s="11">
        <v>15</v>
      </c>
      <c r="U47" s="11"/>
      <c r="V47" s="11"/>
      <c r="W47" s="11"/>
      <c r="X47" s="11"/>
      <c r="Y47" s="11">
        <v>-10</v>
      </c>
      <c r="Z47" s="11">
        <f t="shared" si="37"/>
        <v>5</v>
      </c>
      <c r="AA47" s="11">
        <v>-13</v>
      </c>
      <c r="AB47" s="11"/>
      <c r="AC47" s="11"/>
      <c r="AD47" s="56">
        <f t="shared" si="38"/>
        <v>-8</v>
      </c>
      <c r="AE47" s="12">
        <f t="shared" si="2"/>
        <v>6</v>
      </c>
      <c r="AF47" s="12">
        <f t="shared" si="3"/>
        <v>0</v>
      </c>
      <c r="AG47" s="12">
        <f t="shared" si="4"/>
        <v>19</v>
      </c>
      <c r="AH47" s="12">
        <f t="shared" si="39"/>
        <v>2</v>
      </c>
    </row>
    <row r="48" spans="1:34" ht="16.5" hidden="1" customHeight="1">
      <c r="A48" s="80">
        <f t="shared" si="0"/>
        <v>44</v>
      </c>
      <c r="B48" s="80" t="s">
        <v>39</v>
      </c>
      <c r="C48" s="165" t="str">
        <f t="shared" si="1"/>
        <v>Stefano Vo.</v>
      </c>
      <c r="D48" s="83"/>
      <c r="E48" s="84"/>
      <c r="F48" s="83"/>
      <c r="G48" s="83"/>
      <c r="H48" s="83"/>
      <c r="I48" s="83"/>
      <c r="J48" s="83"/>
      <c r="K48" s="83"/>
      <c r="L48" s="83"/>
      <c r="M48" s="83"/>
      <c r="N48" s="83"/>
      <c r="O48" s="80"/>
      <c r="P48" s="80"/>
      <c r="Q48" s="90">
        <f>SUM(E48:O48)</f>
        <v>0</v>
      </c>
      <c r="R48" s="84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0"/>
      <c r="AD48" s="90">
        <f>SUM(R48:AB48)</f>
        <v>0</v>
      </c>
      <c r="AE48" s="86" t="str">
        <f t="shared" si="2"/>
        <v/>
      </c>
      <c r="AF48" s="86">
        <f t="shared" si="3"/>
        <v>0</v>
      </c>
      <c r="AG48" s="86" t="str">
        <f t="shared" si="4"/>
        <v xml:space="preserve"> </v>
      </c>
      <c r="AH48" s="86" t="str">
        <f>IF(D48=1,(($D$49-AG48+1)+IF(AG48=1,5,IF(AG48=2,3,IF(AG48=3,1,0))))," ")</f>
        <v xml:space="preserve"> </v>
      </c>
    </row>
    <row r="49" spans="1:34" ht="16.5" customHeight="1">
      <c r="A49" s="9">
        <f t="shared" si="0"/>
        <v>45</v>
      </c>
      <c r="B49" s="98" t="s">
        <v>49</v>
      </c>
      <c r="C49" s="10" t="str">
        <f t="shared" si="1"/>
        <v>Ivan Ma.</v>
      </c>
      <c r="D49" s="11">
        <v>1</v>
      </c>
      <c r="E49" s="52">
        <v>7</v>
      </c>
      <c r="F49" s="11">
        <v>2</v>
      </c>
      <c r="G49" s="11">
        <v>5</v>
      </c>
      <c r="H49" s="11"/>
      <c r="I49" s="11"/>
      <c r="J49" s="11"/>
      <c r="K49" s="11"/>
      <c r="L49" s="11"/>
      <c r="M49" s="11">
        <f>SUM(G49:L49)</f>
        <v>5</v>
      </c>
      <c r="N49" s="11">
        <v>9</v>
      </c>
      <c r="O49" s="9"/>
      <c r="P49" s="11"/>
      <c r="Q49" s="56">
        <f>M49+N49+O49</f>
        <v>14</v>
      </c>
      <c r="R49" s="52">
        <v>1</v>
      </c>
      <c r="S49" s="11">
        <v>1</v>
      </c>
      <c r="T49" s="11">
        <v>7</v>
      </c>
      <c r="U49" s="11"/>
      <c r="V49" s="11"/>
      <c r="W49" s="11"/>
      <c r="X49" s="11">
        <v>-20</v>
      </c>
      <c r="Y49" s="11"/>
      <c r="Z49" s="11">
        <f t="shared" ref="Z49:Z52" si="40">SUM(T49:Y49)</f>
        <v>-13</v>
      </c>
      <c r="AA49" s="11">
        <v>5</v>
      </c>
      <c r="AB49" s="11"/>
      <c r="AC49" s="11"/>
      <c r="AD49" s="56">
        <f>Z49+AA49+AB49</f>
        <v>-8</v>
      </c>
      <c r="AE49" s="12">
        <f t="shared" si="2"/>
        <v>6</v>
      </c>
      <c r="AF49" s="12">
        <f t="shared" si="3"/>
        <v>0</v>
      </c>
      <c r="AG49" s="12">
        <f t="shared" si="4"/>
        <v>19</v>
      </c>
      <c r="AH49" s="12">
        <f>IF(D49=1,(($D$50-AG49+1)+IF(AG49=1,5,IF(AG49=2,3,IF(AG49=3,1,0))))," ")</f>
        <v>2</v>
      </c>
    </row>
    <row r="50" spans="1:34" ht="8.25" hidden="1" customHeight="1">
      <c r="A50" s="80"/>
      <c r="B50" s="80"/>
      <c r="C50" s="168"/>
      <c r="D50" s="169">
        <f>SUM(D5:D49)</f>
        <v>20</v>
      </c>
      <c r="E50" s="102"/>
      <c r="F50" s="102"/>
      <c r="G50" s="102"/>
      <c r="H50" s="102"/>
      <c r="I50" s="102"/>
      <c r="J50" s="102"/>
      <c r="K50" s="102"/>
      <c r="L50" s="102"/>
      <c r="M50" s="83"/>
      <c r="N50" s="102"/>
      <c r="O50" s="103"/>
      <c r="P50" s="103"/>
      <c r="Q50" s="103"/>
      <c r="R50" s="169"/>
      <c r="S50" s="169"/>
      <c r="T50" s="169"/>
      <c r="U50" s="169"/>
      <c r="V50" s="169"/>
      <c r="W50" s="169"/>
      <c r="X50" s="169"/>
      <c r="Y50" s="169"/>
      <c r="Z50" s="83">
        <f t="shared" si="40"/>
        <v>0</v>
      </c>
      <c r="AA50" s="169"/>
      <c r="AB50" s="169"/>
      <c r="AC50" s="170"/>
      <c r="AD50" s="170"/>
      <c r="AE50" s="171"/>
      <c r="AF50" s="171"/>
      <c r="AG50" s="171"/>
      <c r="AH50" s="86" t="str">
        <f t="shared" ref="AH50:AH52" si="41">IF(D50=1,(($D$49-AG50+1)+IF(AG50=1,5,IF(AG50=2,3,IF(AG50=3,1,0))))," ")</f>
        <v xml:space="preserve"> </v>
      </c>
    </row>
    <row r="51" spans="1:34" ht="126">
      <c r="C51" s="105" t="s">
        <v>110</v>
      </c>
      <c r="D51" s="172"/>
      <c r="E51" s="172"/>
      <c r="F51" s="172"/>
      <c r="G51" s="172"/>
      <c r="H51" s="172"/>
      <c r="I51" s="172"/>
      <c r="J51" s="172"/>
      <c r="K51" s="172"/>
      <c r="L51" s="172"/>
      <c r="M51" s="173">
        <f t="shared" ref="M51:M52" si="42">SUM(G51:L51)</f>
        <v>0</v>
      </c>
      <c r="N51" s="172"/>
      <c r="O51" s="172"/>
      <c r="P51" s="174"/>
      <c r="Q51" s="174"/>
      <c r="R51" s="172"/>
      <c r="S51" s="172"/>
      <c r="T51" s="172"/>
      <c r="U51" s="172"/>
      <c r="V51" s="172"/>
      <c r="W51" s="172"/>
      <c r="X51" s="172"/>
      <c r="Y51" s="172"/>
      <c r="Z51" s="173">
        <f t="shared" si="40"/>
        <v>0</v>
      </c>
      <c r="AA51" s="172"/>
      <c r="AB51" s="172"/>
      <c r="AC51" s="174"/>
      <c r="AD51" s="174"/>
      <c r="AE51" s="172"/>
      <c r="AF51" s="172"/>
      <c r="AG51" s="172"/>
      <c r="AH51" s="30" t="str">
        <f t="shared" si="41"/>
        <v xml:space="preserve"> </v>
      </c>
    </row>
    <row r="52" spans="1:34" ht="140">
      <c r="C52" s="105" t="s">
        <v>111</v>
      </c>
      <c r="D52" s="172"/>
      <c r="E52" s="172"/>
      <c r="F52" s="172"/>
      <c r="G52" s="172"/>
      <c r="H52" s="172"/>
      <c r="I52" s="172"/>
      <c r="J52" s="172"/>
      <c r="K52" s="172"/>
      <c r="L52" s="172"/>
      <c r="M52" s="173">
        <f t="shared" si="42"/>
        <v>0</v>
      </c>
      <c r="N52" s="172"/>
      <c r="O52" s="172"/>
      <c r="P52" s="174"/>
      <c r="Q52" s="174"/>
      <c r="R52" s="172"/>
      <c r="S52" s="172"/>
      <c r="T52" s="172"/>
      <c r="U52" s="172"/>
      <c r="V52" s="172"/>
      <c r="W52" s="172"/>
      <c r="X52" s="172"/>
      <c r="Y52" s="172"/>
      <c r="Z52" s="173">
        <f t="shared" si="40"/>
        <v>0</v>
      </c>
      <c r="AA52" s="172"/>
      <c r="AB52" s="172"/>
      <c r="AC52" s="174"/>
      <c r="AD52" s="174"/>
      <c r="AE52" s="172"/>
      <c r="AF52" s="172"/>
      <c r="AG52" s="172"/>
      <c r="AH52" s="30" t="str">
        <f t="shared" si="41"/>
        <v xml:space="preserve"> </v>
      </c>
    </row>
    <row r="53" spans="1:34" ht="13">
      <c r="P53" s="173"/>
      <c r="Q53" s="173"/>
      <c r="AC53" s="173"/>
      <c r="AD53" s="173"/>
    </row>
    <row r="54" spans="1:34" ht="13">
      <c r="P54" s="173"/>
      <c r="Q54" s="173"/>
      <c r="AC54" s="173"/>
      <c r="AD54" s="173"/>
    </row>
    <row r="55" spans="1:34" ht="13">
      <c r="P55" s="173"/>
      <c r="Q55" s="173"/>
      <c r="AC55" s="173"/>
      <c r="AD55" s="173"/>
    </row>
    <row r="56" spans="1:34" ht="13">
      <c r="P56" s="173"/>
      <c r="Q56" s="173"/>
      <c r="AC56" s="173"/>
      <c r="AD56" s="173"/>
    </row>
    <row r="57" spans="1:34" ht="13">
      <c r="P57" s="173"/>
      <c r="Q57" s="173"/>
      <c r="AC57" s="173"/>
      <c r="AD57" s="173"/>
    </row>
    <row r="58" spans="1:34" ht="13">
      <c r="P58" s="173"/>
      <c r="Q58" s="173"/>
      <c r="AC58" s="173"/>
      <c r="AD58" s="173"/>
    </row>
    <row r="59" spans="1:34" ht="13">
      <c r="P59" s="173"/>
      <c r="Q59" s="173"/>
      <c r="AC59" s="173"/>
      <c r="AD59" s="173"/>
    </row>
    <row r="60" spans="1:34" ht="13">
      <c r="P60" s="173"/>
      <c r="Q60" s="173"/>
      <c r="AC60" s="173"/>
      <c r="AD60" s="173"/>
    </row>
    <row r="61" spans="1:34" ht="13">
      <c r="P61" s="173"/>
      <c r="Q61" s="173"/>
      <c r="AC61" s="173"/>
      <c r="AD61" s="173"/>
    </row>
    <row r="62" spans="1:34" ht="13">
      <c r="P62" s="173"/>
      <c r="Q62" s="173"/>
      <c r="AC62" s="173"/>
      <c r="AD62" s="173"/>
    </row>
    <row r="63" spans="1:34" ht="13">
      <c r="P63" s="173"/>
      <c r="Q63" s="173"/>
      <c r="AC63" s="173"/>
      <c r="AD63" s="173"/>
    </row>
    <row r="64" spans="1:34" ht="13">
      <c r="P64" s="173"/>
      <c r="Q64" s="173"/>
      <c r="AC64" s="173"/>
      <c r="AD64" s="173"/>
    </row>
    <row r="65" spans="16:30" ht="13">
      <c r="P65" s="173"/>
      <c r="Q65" s="173"/>
      <c r="AC65" s="173"/>
      <c r="AD65" s="173"/>
    </row>
    <row r="66" spans="16:30" ht="13">
      <c r="P66" s="173"/>
      <c r="Q66" s="173"/>
      <c r="AC66" s="173"/>
      <c r="AD66" s="173"/>
    </row>
    <row r="67" spans="16:30" ht="13">
      <c r="P67" s="173"/>
      <c r="Q67" s="173"/>
      <c r="AC67" s="173"/>
      <c r="AD67" s="173"/>
    </row>
    <row r="68" spans="16:30" ht="13">
      <c r="P68" s="173"/>
      <c r="Q68" s="173"/>
      <c r="AC68" s="173"/>
      <c r="AD68" s="173"/>
    </row>
    <row r="69" spans="16:30" ht="13">
      <c r="P69" s="173"/>
      <c r="Q69" s="173"/>
      <c r="AC69" s="173"/>
      <c r="AD69" s="173"/>
    </row>
    <row r="70" spans="16:30" ht="13">
      <c r="P70" s="173"/>
      <c r="Q70" s="173"/>
      <c r="AC70" s="173"/>
      <c r="AD70" s="173"/>
    </row>
    <row r="71" spans="16:30" ht="13">
      <c r="P71" s="173"/>
      <c r="Q71" s="173"/>
      <c r="AC71" s="173"/>
      <c r="AD71" s="173"/>
    </row>
    <row r="72" spans="16:30" ht="13">
      <c r="P72" s="173"/>
      <c r="Q72" s="173"/>
      <c r="AC72" s="173"/>
      <c r="AD72" s="173"/>
    </row>
    <row r="73" spans="16:30" ht="13">
      <c r="P73" s="173"/>
      <c r="Q73" s="173"/>
      <c r="AC73" s="173"/>
      <c r="AD73" s="173"/>
    </row>
    <row r="74" spans="16:30" ht="13">
      <c r="P74" s="173"/>
      <c r="Q74" s="173"/>
      <c r="AC74" s="173"/>
      <c r="AD74" s="173"/>
    </row>
    <row r="75" spans="16:30" ht="13">
      <c r="P75" s="173"/>
      <c r="Q75" s="173"/>
      <c r="AC75" s="173"/>
      <c r="AD75" s="173"/>
    </row>
    <row r="76" spans="16:30" ht="13">
      <c r="P76" s="173"/>
      <c r="Q76" s="173"/>
      <c r="AC76" s="173"/>
      <c r="AD76" s="173"/>
    </row>
    <row r="77" spans="16:30" ht="13">
      <c r="P77" s="173"/>
      <c r="Q77" s="173"/>
      <c r="AC77" s="173"/>
      <c r="AD77" s="173"/>
    </row>
    <row r="78" spans="16:30" ht="13">
      <c r="P78" s="173"/>
      <c r="Q78" s="173"/>
      <c r="AC78" s="173"/>
      <c r="AD78" s="173"/>
    </row>
    <row r="79" spans="16:30" ht="13">
      <c r="P79" s="173"/>
      <c r="Q79" s="173"/>
      <c r="AC79" s="173"/>
      <c r="AD79" s="173"/>
    </row>
    <row r="80" spans="16:30" ht="13">
      <c r="P80" s="173"/>
      <c r="Q80" s="173"/>
      <c r="AC80" s="173"/>
      <c r="AD80" s="173"/>
    </row>
    <row r="81" spans="16:30" ht="13">
      <c r="P81" s="173"/>
      <c r="Q81" s="173"/>
      <c r="AC81" s="173"/>
      <c r="AD81" s="173"/>
    </row>
    <row r="82" spans="16:30" ht="13">
      <c r="P82" s="173"/>
      <c r="Q82" s="173"/>
      <c r="AC82" s="173"/>
      <c r="AD82" s="173"/>
    </row>
    <row r="83" spans="16:30" ht="13">
      <c r="P83" s="173"/>
      <c r="Q83" s="173"/>
      <c r="AC83" s="173"/>
      <c r="AD83" s="173"/>
    </row>
    <row r="84" spans="16:30" ht="13">
      <c r="P84" s="173"/>
      <c r="Q84" s="173"/>
      <c r="AC84" s="173"/>
      <c r="AD84" s="173"/>
    </row>
    <row r="85" spans="16:30" ht="13">
      <c r="P85" s="173"/>
      <c r="Q85" s="173"/>
      <c r="AC85" s="173"/>
      <c r="AD85" s="173"/>
    </row>
    <row r="86" spans="16:30" ht="13">
      <c r="P86" s="173"/>
      <c r="Q86" s="173"/>
      <c r="AC86" s="173"/>
      <c r="AD86" s="173"/>
    </row>
    <row r="87" spans="16:30" ht="13">
      <c r="P87" s="173"/>
      <c r="Q87" s="173"/>
      <c r="AC87" s="173"/>
      <c r="AD87" s="173"/>
    </row>
    <row r="88" spans="16:30" ht="13">
      <c r="P88" s="173"/>
      <c r="Q88" s="173"/>
      <c r="AC88" s="173"/>
      <c r="AD88" s="173"/>
    </row>
    <row r="89" spans="16:30" ht="13">
      <c r="P89" s="173"/>
      <c r="Q89" s="173"/>
      <c r="AC89" s="173"/>
      <c r="AD89" s="173"/>
    </row>
    <row r="90" spans="16:30" ht="13">
      <c r="P90" s="173"/>
      <c r="Q90" s="173"/>
      <c r="AC90" s="173"/>
      <c r="AD90" s="173"/>
    </row>
    <row r="91" spans="16:30" ht="13">
      <c r="P91" s="173"/>
      <c r="Q91" s="173"/>
      <c r="AC91" s="173"/>
      <c r="AD91" s="173"/>
    </row>
    <row r="92" spans="16:30" ht="13">
      <c r="P92" s="173"/>
      <c r="Q92" s="173"/>
      <c r="AC92" s="173"/>
      <c r="AD92" s="173"/>
    </row>
    <row r="93" spans="16:30" ht="13">
      <c r="P93" s="173"/>
      <c r="Q93" s="173"/>
      <c r="AC93" s="173"/>
      <c r="AD93" s="173"/>
    </row>
    <row r="94" spans="16:30" ht="13">
      <c r="P94" s="173"/>
      <c r="Q94" s="173"/>
      <c r="AC94" s="173"/>
      <c r="AD94" s="173"/>
    </row>
    <row r="95" spans="16:30" ht="13">
      <c r="P95" s="173"/>
      <c r="Q95" s="173"/>
      <c r="AC95" s="173"/>
      <c r="AD95" s="173"/>
    </row>
    <row r="96" spans="16:30" ht="13">
      <c r="P96" s="173"/>
      <c r="Q96" s="173"/>
      <c r="AC96" s="173"/>
      <c r="AD96" s="173"/>
    </row>
    <row r="97" spans="16:30" ht="13">
      <c r="P97" s="173"/>
      <c r="Q97" s="173"/>
      <c r="AC97" s="173"/>
      <c r="AD97" s="173"/>
    </row>
    <row r="98" spans="16:30" ht="13">
      <c r="P98" s="173"/>
      <c r="Q98" s="173"/>
      <c r="AC98" s="173"/>
      <c r="AD98" s="173"/>
    </row>
    <row r="99" spans="16:30" ht="13">
      <c r="P99" s="173"/>
      <c r="Q99" s="173"/>
      <c r="AC99" s="173"/>
      <c r="AD99" s="173"/>
    </row>
    <row r="100" spans="16:30" ht="13">
      <c r="P100" s="173"/>
      <c r="Q100" s="173"/>
      <c r="AC100" s="173"/>
      <c r="AD100" s="173"/>
    </row>
    <row r="101" spans="16:30" ht="13">
      <c r="P101" s="173"/>
      <c r="Q101" s="173"/>
      <c r="AC101" s="173"/>
      <c r="AD101" s="173"/>
    </row>
    <row r="102" spans="16:30" ht="13">
      <c r="P102" s="173"/>
      <c r="Q102" s="173"/>
      <c r="AC102" s="173"/>
      <c r="AD102" s="173"/>
    </row>
    <row r="103" spans="16:30" ht="13">
      <c r="P103" s="173"/>
      <c r="Q103" s="173"/>
      <c r="AC103" s="173"/>
      <c r="AD103" s="173"/>
    </row>
    <row r="104" spans="16:30" ht="13">
      <c r="P104" s="173"/>
      <c r="Q104" s="173"/>
      <c r="AC104" s="173"/>
      <c r="AD104" s="173"/>
    </row>
    <row r="105" spans="16:30" ht="13">
      <c r="P105" s="173"/>
      <c r="Q105" s="173"/>
      <c r="AC105" s="173"/>
      <c r="AD105" s="173"/>
    </row>
    <row r="106" spans="16:30" ht="13">
      <c r="P106" s="173"/>
      <c r="Q106" s="173"/>
      <c r="AC106" s="173"/>
      <c r="AD106" s="173"/>
    </row>
    <row r="107" spans="16:30" ht="13">
      <c r="P107" s="173"/>
      <c r="Q107" s="173"/>
      <c r="AC107" s="173"/>
      <c r="AD107" s="173"/>
    </row>
    <row r="108" spans="16:30" ht="13">
      <c r="P108" s="173"/>
      <c r="Q108" s="173"/>
      <c r="AC108" s="173"/>
      <c r="AD108" s="173"/>
    </row>
    <row r="109" spans="16:30" ht="13">
      <c r="P109" s="173"/>
      <c r="Q109" s="173"/>
      <c r="AC109" s="173"/>
      <c r="AD109" s="173"/>
    </row>
    <row r="110" spans="16:30" ht="13">
      <c r="P110" s="173"/>
      <c r="Q110" s="173"/>
      <c r="AC110" s="173"/>
      <c r="AD110" s="173"/>
    </row>
    <row r="111" spans="16:30" ht="13">
      <c r="P111" s="173"/>
      <c r="Q111" s="173"/>
      <c r="AC111" s="173"/>
      <c r="AD111" s="173"/>
    </row>
    <row r="112" spans="16:30" ht="13">
      <c r="P112" s="173"/>
      <c r="Q112" s="173"/>
      <c r="AC112" s="173"/>
      <c r="AD112" s="173"/>
    </row>
    <row r="113" spans="16:30" ht="13">
      <c r="P113" s="173"/>
      <c r="Q113" s="173"/>
      <c r="AC113" s="173"/>
      <c r="AD113" s="173"/>
    </row>
    <row r="114" spans="16:30" ht="13">
      <c r="P114" s="173"/>
      <c r="Q114" s="173"/>
      <c r="AC114" s="173"/>
      <c r="AD114" s="173"/>
    </row>
    <row r="115" spans="16:30" ht="13">
      <c r="P115" s="173"/>
      <c r="Q115" s="173"/>
      <c r="AC115" s="173"/>
      <c r="AD115" s="173"/>
    </row>
    <row r="116" spans="16:30" ht="13">
      <c r="P116" s="173"/>
      <c r="Q116" s="173"/>
      <c r="AC116" s="173"/>
      <c r="AD116" s="173"/>
    </row>
    <row r="117" spans="16:30" ht="13">
      <c r="P117" s="173"/>
      <c r="Q117" s="173"/>
      <c r="AC117" s="173"/>
      <c r="AD117" s="173"/>
    </row>
    <row r="118" spans="16:30" ht="13">
      <c r="P118" s="173"/>
      <c r="Q118" s="173"/>
      <c r="AC118" s="173"/>
      <c r="AD118" s="173"/>
    </row>
    <row r="119" spans="16:30" ht="13">
      <c r="P119" s="173"/>
      <c r="Q119" s="173"/>
      <c r="AC119" s="173"/>
      <c r="AD119" s="173"/>
    </row>
    <row r="120" spans="16:30" ht="13">
      <c r="P120" s="173"/>
      <c r="Q120" s="173"/>
      <c r="AC120" s="173"/>
      <c r="AD120" s="173"/>
    </row>
    <row r="121" spans="16:30" ht="13">
      <c r="P121" s="173"/>
      <c r="Q121" s="173"/>
      <c r="AC121" s="173"/>
      <c r="AD121" s="173"/>
    </row>
    <row r="122" spans="16:30" ht="13">
      <c r="P122" s="173"/>
      <c r="Q122" s="173"/>
      <c r="AC122" s="173"/>
      <c r="AD122" s="173"/>
    </row>
    <row r="123" spans="16:30" ht="13">
      <c r="P123" s="173"/>
      <c r="Q123" s="173"/>
      <c r="AC123" s="173"/>
      <c r="AD123" s="173"/>
    </row>
    <row r="124" spans="16:30" ht="13">
      <c r="P124" s="173"/>
      <c r="Q124" s="173"/>
      <c r="AC124" s="173"/>
      <c r="AD124" s="173"/>
    </row>
    <row r="125" spans="16:30" ht="13">
      <c r="P125" s="173"/>
      <c r="Q125" s="173"/>
      <c r="AC125" s="173"/>
      <c r="AD125" s="173"/>
    </row>
    <row r="126" spans="16:30" ht="13">
      <c r="P126" s="173"/>
      <c r="Q126" s="173"/>
      <c r="AC126" s="173"/>
      <c r="AD126" s="173"/>
    </row>
    <row r="127" spans="16:30" ht="13">
      <c r="P127" s="173"/>
      <c r="Q127" s="173"/>
      <c r="AC127" s="173"/>
      <c r="AD127" s="173"/>
    </row>
    <row r="128" spans="16:30" ht="13">
      <c r="P128" s="173"/>
      <c r="Q128" s="173"/>
      <c r="AC128" s="173"/>
      <c r="AD128" s="173"/>
    </row>
    <row r="129" spans="16:30" ht="13">
      <c r="P129" s="173"/>
      <c r="Q129" s="173"/>
      <c r="AC129" s="173"/>
      <c r="AD129" s="173"/>
    </row>
    <row r="130" spans="16:30" ht="13">
      <c r="P130" s="173"/>
      <c r="Q130" s="173"/>
      <c r="AC130" s="173"/>
      <c r="AD130" s="173"/>
    </row>
    <row r="131" spans="16:30" ht="13">
      <c r="P131" s="173"/>
      <c r="Q131" s="173"/>
      <c r="AC131" s="173"/>
      <c r="AD131" s="173"/>
    </row>
    <row r="132" spans="16:30" ht="13">
      <c r="P132" s="173"/>
      <c r="Q132" s="173"/>
      <c r="AC132" s="173"/>
      <c r="AD132" s="173"/>
    </row>
    <row r="133" spans="16:30" ht="13">
      <c r="P133" s="173"/>
      <c r="Q133" s="173"/>
      <c r="AC133" s="173"/>
      <c r="AD133" s="173"/>
    </row>
    <row r="134" spans="16:30" ht="13">
      <c r="P134" s="173"/>
      <c r="Q134" s="173"/>
      <c r="AC134" s="173"/>
      <c r="AD134" s="173"/>
    </row>
    <row r="135" spans="16:30" ht="13">
      <c r="P135" s="173"/>
      <c r="Q135" s="173"/>
      <c r="AC135" s="173"/>
      <c r="AD135" s="173"/>
    </row>
    <row r="136" spans="16:30" ht="13">
      <c r="P136" s="173"/>
      <c r="Q136" s="173"/>
      <c r="AC136" s="173"/>
      <c r="AD136" s="173"/>
    </row>
    <row r="137" spans="16:30" ht="13">
      <c r="P137" s="173"/>
      <c r="Q137" s="173"/>
      <c r="AC137" s="173"/>
      <c r="AD137" s="173"/>
    </row>
    <row r="138" spans="16:30" ht="13">
      <c r="P138" s="173"/>
      <c r="Q138" s="173"/>
      <c r="AC138" s="173"/>
      <c r="AD138" s="173"/>
    </row>
    <row r="139" spans="16:30" ht="13">
      <c r="P139" s="173"/>
      <c r="Q139" s="173"/>
      <c r="AC139" s="173"/>
      <c r="AD139" s="173"/>
    </row>
    <row r="140" spans="16:30" ht="13">
      <c r="P140" s="173"/>
      <c r="Q140" s="173"/>
      <c r="AC140" s="173"/>
      <c r="AD140" s="173"/>
    </row>
    <row r="141" spans="16:30" ht="13">
      <c r="P141" s="173"/>
      <c r="Q141" s="173"/>
      <c r="AC141" s="173"/>
      <c r="AD141" s="173"/>
    </row>
    <row r="142" spans="16:30" ht="13">
      <c r="P142" s="173"/>
      <c r="Q142" s="173"/>
      <c r="AC142" s="173"/>
      <c r="AD142" s="173"/>
    </row>
    <row r="143" spans="16:30" ht="13">
      <c r="P143" s="173"/>
      <c r="Q143" s="173"/>
      <c r="AC143" s="173"/>
      <c r="AD143" s="173"/>
    </row>
    <row r="144" spans="16:30" ht="13">
      <c r="P144" s="173"/>
      <c r="Q144" s="173"/>
      <c r="AC144" s="173"/>
      <c r="AD144" s="173"/>
    </row>
    <row r="145" spans="16:30" ht="13">
      <c r="P145" s="173"/>
      <c r="Q145" s="173"/>
      <c r="AC145" s="173"/>
      <c r="AD145" s="173"/>
    </row>
    <row r="146" spans="16:30" ht="13">
      <c r="P146" s="173"/>
      <c r="Q146" s="173"/>
      <c r="AC146" s="173"/>
      <c r="AD146" s="173"/>
    </row>
    <row r="147" spans="16:30" ht="13">
      <c r="P147" s="173"/>
      <c r="Q147" s="173"/>
      <c r="AC147" s="173"/>
      <c r="AD147" s="173"/>
    </row>
    <row r="148" spans="16:30" ht="13">
      <c r="P148" s="173"/>
      <c r="Q148" s="173"/>
      <c r="AC148" s="173"/>
      <c r="AD148" s="173"/>
    </row>
    <row r="149" spans="16:30" ht="13">
      <c r="P149" s="173"/>
      <c r="Q149" s="173"/>
      <c r="AC149" s="173"/>
      <c r="AD149" s="173"/>
    </row>
    <row r="150" spans="16:30" ht="13">
      <c r="P150" s="173"/>
      <c r="Q150" s="173"/>
      <c r="AC150" s="173"/>
      <c r="AD150" s="173"/>
    </row>
    <row r="151" spans="16:30" ht="13">
      <c r="P151" s="173"/>
      <c r="Q151" s="173"/>
      <c r="AC151" s="173"/>
      <c r="AD151" s="173"/>
    </row>
    <row r="152" spans="16:30" ht="13">
      <c r="P152" s="173"/>
      <c r="Q152" s="173"/>
      <c r="AC152" s="173"/>
      <c r="AD152" s="173"/>
    </row>
    <row r="153" spans="16:30" ht="13">
      <c r="P153" s="173"/>
      <c r="Q153" s="173"/>
      <c r="AC153" s="173"/>
      <c r="AD153" s="173"/>
    </row>
    <row r="154" spans="16:30" ht="13">
      <c r="P154" s="173"/>
      <c r="Q154" s="173"/>
      <c r="AC154" s="173"/>
      <c r="AD154" s="173"/>
    </row>
    <row r="155" spans="16:30" ht="13">
      <c r="P155" s="173"/>
      <c r="Q155" s="173"/>
      <c r="AC155" s="173"/>
      <c r="AD155" s="173"/>
    </row>
    <row r="156" spans="16:30" ht="13">
      <c r="P156" s="173"/>
      <c r="Q156" s="173"/>
      <c r="AC156" s="173"/>
      <c r="AD156" s="173"/>
    </row>
    <row r="157" spans="16:30" ht="13">
      <c r="P157" s="173"/>
      <c r="Q157" s="173"/>
      <c r="AC157" s="173"/>
      <c r="AD157" s="173"/>
    </row>
    <row r="158" spans="16:30" ht="13">
      <c r="P158" s="173"/>
      <c r="Q158" s="173"/>
      <c r="AC158" s="173"/>
      <c r="AD158" s="173"/>
    </row>
    <row r="159" spans="16:30" ht="13">
      <c r="P159" s="173"/>
      <c r="Q159" s="173"/>
      <c r="AC159" s="173"/>
      <c r="AD159" s="173"/>
    </row>
    <row r="160" spans="16:30" ht="13">
      <c r="P160" s="173"/>
      <c r="Q160" s="173"/>
      <c r="AC160" s="173"/>
      <c r="AD160" s="173"/>
    </row>
    <row r="161" spans="16:30" ht="13">
      <c r="P161" s="173"/>
      <c r="Q161" s="173"/>
      <c r="AC161" s="173"/>
      <c r="AD161" s="173"/>
    </row>
    <row r="162" spans="16:30" ht="13">
      <c r="P162" s="173"/>
      <c r="Q162" s="173"/>
      <c r="AC162" s="173"/>
      <c r="AD162" s="173"/>
    </row>
    <row r="163" spans="16:30" ht="13">
      <c r="P163" s="173"/>
      <c r="Q163" s="173"/>
      <c r="AC163" s="173"/>
      <c r="AD163" s="173"/>
    </row>
    <row r="164" spans="16:30" ht="13">
      <c r="P164" s="173"/>
      <c r="Q164" s="173"/>
      <c r="AC164" s="173"/>
      <c r="AD164" s="173"/>
    </row>
    <row r="165" spans="16:30" ht="13">
      <c r="P165" s="173"/>
      <c r="Q165" s="173"/>
      <c r="AC165" s="173"/>
      <c r="AD165" s="173"/>
    </row>
    <row r="166" spans="16:30" ht="13">
      <c r="P166" s="173"/>
      <c r="Q166" s="173"/>
      <c r="AC166" s="173"/>
      <c r="AD166" s="173"/>
    </row>
    <row r="167" spans="16:30" ht="13">
      <c r="P167" s="173"/>
      <c r="Q167" s="173"/>
      <c r="AC167" s="173"/>
      <c r="AD167" s="173"/>
    </row>
    <row r="168" spans="16:30" ht="13">
      <c r="P168" s="173"/>
      <c r="Q168" s="173"/>
      <c r="AC168" s="173"/>
      <c r="AD168" s="173"/>
    </row>
    <row r="169" spans="16:30" ht="13">
      <c r="P169" s="173"/>
      <c r="Q169" s="173"/>
      <c r="AC169" s="173"/>
      <c r="AD169" s="173"/>
    </row>
    <row r="170" spans="16:30" ht="13">
      <c r="P170" s="173"/>
      <c r="Q170" s="173"/>
      <c r="AC170" s="173"/>
      <c r="AD170" s="173"/>
    </row>
    <row r="171" spans="16:30" ht="13">
      <c r="P171" s="173"/>
      <c r="Q171" s="173"/>
      <c r="AC171" s="173"/>
      <c r="AD171" s="173"/>
    </row>
    <row r="172" spans="16:30" ht="13">
      <c r="P172" s="173"/>
      <c r="Q172" s="173"/>
      <c r="AC172" s="173"/>
      <c r="AD172" s="173"/>
    </row>
    <row r="173" spans="16:30" ht="13">
      <c r="P173" s="173"/>
      <c r="Q173" s="173"/>
      <c r="AC173" s="173"/>
      <c r="AD173" s="173"/>
    </row>
    <row r="174" spans="16:30" ht="13">
      <c r="P174" s="173"/>
      <c r="Q174" s="173"/>
      <c r="AC174" s="173"/>
      <c r="AD174" s="173"/>
    </row>
    <row r="175" spans="16:30" ht="13">
      <c r="P175" s="173"/>
      <c r="Q175" s="173"/>
      <c r="AC175" s="173"/>
      <c r="AD175" s="173"/>
    </row>
    <row r="176" spans="16:30" ht="13">
      <c r="P176" s="173"/>
      <c r="Q176" s="173"/>
      <c r="AC176" s="173"/>
      <c r="AD176" s="173"/>
    </row>
    <row r="177" spans="16:30" ht="13">
      <c r="P177" s="173"/>
      <c r="Q177" s="173"/>
      <c r="AC177" s="173"/>
      <c r="AD177" s="173"/>
    </row>
    <row r="178" spans="16:30" ht="13">
      <c r="P178" s="173"/>
      <c r="Q178" s="173"/>
      <c r="AC178" s="173"/>
      <c r="AD178" s="173"/>
    </row>
    <row r="179" spans="16:30" ht="13">
      <c r="P179" s="173"/>
      <c r="Q179" s="173"/>
      <c r="AC179" s="173"/>
      <c r="AD179" s="173"/>
    </row>
    <row r="180" spans="16:30" ht="13">
      <c r="P180" s="173"/>
      <c r="Q180" s="173"/>
      <c r="AC180" s="173"/>
      <c r="AD180" s="173"/>
    </row>
    <row r="181" spans="16:30" ht="13">
      <c r="P181" s="173"/>
      <c r="Q181" s="173"/>
      <c r="AC181" s="173"/>
      <c r="AD181" s="173"/>
    </row>
    <row r="182" spans="16:30" ht="13">
      <c r="P182" s="173"/>
      <c r="Q182" s="173"/>
      <c r="AC182" s="173"/>
      <c r="AD182" s="173"/>
    </row>
    <row r="183" spans="16:30" ht="13">
      <c r="P183" s="173"/>
      <c r="Q183" s="173"/>
      <c r="AC183" s="173"/>
      <c r="AD183" s="173"/>
    </row>
    <row r="184" spans="16:30" ht="13">
      <c r="P184" s="173"/>
      <c r="Q184" s="173"/>
      <c r="AC184" s="173"/>
      <c r="AD184" s="173"/>
    </row>
    <row r="185" spans="16:30" ht="13">
      <c r="P185" s="173"/>
      <c r="Q185" s="173"/>
      <c r="AC185" s="173"/>
      <c r="AD185" s="173"/>
    </row>
    <row r="186" spans="16:30" ht="13">
      <c r="P186" s="173"/>
      <c r="Q186" s="173"/>
      <c r="AC186" s="173"/>
      <c r="AD186" s="173"/>
    </row>
    <row r="187" spans="16:30" ht="13">
      <c r="P187" s="173"/>
      <c r="Q187" s="173"/>
      <c r="AC187" s="173"/>
      <c r="AD187" s="173"/>
    </row>
    <row r="188" spans="16:30" ht="13">
      <c r="P188" s="173"/>
      <c r="Q188" s="173"/>
      <c r="AC188" s="173"/>
      <c r="AD188" s="173"/>
    </row>
    <row r="189" spans="16:30" ht="13">
      <c r="P189" s="173"/>
      <c r="Q189" s="173"/>
      <c r="AC189" s="173"/>
      <c r="AD189" s="173"/>
    </row>
    <row r="190" spans="16:30" ht="13">
      <c r="P190" s="173"/>
      <c r="Q190" s="173"/>
      <c r="AC190" s="173"/>
      <c r="AD190" s="173"/>
    </row>
    <row r="191" spans="16:30" ht="13">
      <c r="P191" s="173"/>
      <c r="Q191" s="173"/>
      <c r="AC191" s="173"/>
      <c r="AD191" s="173"/>
    </row>
    <row r="192" spans="16:30" ht="13">
      <c r="P192" s="173"/>
      <c r="Q192" s="173"/>
      <c r="AC192" s="173"/>
      <c r="AD192" s="173"/>
    </row>
    <row r="193" spans="16:30" ht="13">
      <c r="P193" s="173"/>
      <c r="Q193" s="173"/>
      <c r="AC193" s="173"/>
      <c r="AD193" s="173"/>
    </row>
    <row r="194" spans="16:30" ht="13">
      <c r="P194" s="173"/>
      <c r="Q194" s="173"/>
      <c r="AC194" s="173"/>
      <c r="AD194" s="173"/>
    </row>
    <row r="195" spans="16:30" ht="13">
      <c r="P195" s="173"/>
      <c r="Q195" s="173"/>
      <c r="AC195" s="173"/>
      <c r="AD195" s="173"/>
    </row>
    <row r="196" spans="16:30" ht="13">
      <c r="P196" s="173"/>
      <c r="Q196" s="173"/>
      <c r="AC196" s="173"/>
      <c r="AD196" s="173"/>
    </row>
    <row r="197" spans="16:30" ht="13">
      <c r="P197" s="173"/>
      <c r="Q197" s="173"/>
      <c r="AC197" s="173"/>
      <c r="AD197" s="173"/>
    </row>
    <row r="198" spans="16:30" ht="13">
      <c r="P198" s="173"/>
      <c r="Q198" s="173"/>
      <c r="AC198" s="173"/>
      <c r="AD198" s="173"/>
    </row>
    <row r="199" spans="16:30" ht="13">
      <c r="P199" s="173"/>
      <c r="Q199" s="173"/>
      <c r="AC199" s="173"/>
      <c r="AD199" s="173"/>
    </row>
    <row r="200" spans="16:30" ht="13">
      <c r="P200" s="173"/>
      <c r="Q200" s="173"/>
      <c r="AC200" s="173"/>
      <c r="AD200" s="173"/>
    </row>
    <row r="201" spans="16:30" ht="13">
      <c r="P201" s="173"/>
      <c r="Q201" s="173"/>
      <c r="AC201" s="173"/>
      <c r="AD201" s="173"/>
    </row>
    <row r="202" spans="16:30" ht="13">
      <c r="P202" s="173"/>
      <c r="Q202" s="173"/>
      <c r="AC202" s="173"/>
      <c r="AD202" s="173"/>
    </row>
    <row r="203" spans="16:30" ht="13">
      <c r="P203" s="173"/>
      <c r="Q203" s="173"/>
      <c r="AC203" s="173"/>
      <c r="AD203" s="173"/>
    </row>
    <row r="204" spans="16:30" ht="13">
      <c r="P204" s="173"/>
      <c r="Q204" s="173"/>
      <c r="AC204" s="173"/>
      <c r="AD204" s="173"/>
    </row>
    <row r="205" spans="16:30" ht="13">
      <c r="P205" s="173"/>
      <c r="Q205" s="173"/>
      <c r="AC205" s="173"/>
      <c r="AD205" s="173"/>
    </row>
    <row r="206" spans="16:30" ht="13">
      <c r="P206" s="173"/>
      <c r="Q206" s="173"/>
      <c r="AC206" s="173"/>
      <c r="AD206" s="173"/>
    </row>
    <row r="207" spans="16:30" ht="13">
      <c r="P207" s="173"/>
      <c r="Q207" s="173"/>
      <c r="AC207" s="173"/>
      <c r="AD207" s="173"/>
    </row>
    <row r="208" spans="16:30" ht="13">
      <c r="P208" s="173"/>
      <c r="Q208" s="173"/>
      <c r="AC208" s="173"/>
      <c r="AD208" s="173"/>
    </row>
    <row r="209" spans="16:30" ht="13">
      <c r="P209" s="173"/>
      <c r="Q209" s="173"/>
      <c r="AC209" s="173"/>
      <c r="AD209" s="173"/>
    </row>
    <row r="210" spans="16:30" ht="13">
      <c r="P210" s="173"/>
      <c r="Q210" s="173"/>
      <c r="AC210" s="173"/>
      <c r="AD210" s="173"/>
    </row>
    <row r="211" spans="16:30" ht="13">
      <c r="P211" s="173"/>
      <c r="Q211" s="173"/>
      <c r="AC211" s="173"/>
      <c r="AD211" s="173"/>
    </row>
    <row r="212" spans="16:30" ht="13">
      <c r="P212" s="173"/>
      <c r="Q212" s="173"/>
      <c r="AC212" s="173"/>
      <c r="AD212" s="173"/>
    </row>
    <row r="213" spans="16:30" ht="13">
      <c r="P213" s="173"/>
      <c r="Q213" s="173"/>
      <c r="AC213" s="173"/>
      <c r="AD213" s="173"/>
    </row>
    <row r="214" spans="16:30" ht="13">
      <c r="P214" s="173"/>
      <c r="Q214" s="173"/>
      <c r="AC214" s="173"/>
      <c r="AD214" s="173"/>
    </row>
    <row r="215" spans="16:30" ht="13">
      <c r="P215" s="173"/>
      <c r="Q215" s="173"/>
      <c r="AC215" s="173"/>
      <c r="AD215" s="173"/>
    </row>
    <row r="216" spans="16:30" ht="13">
      <c r="P216" s="173"/>
      <c r="Q216" s="173"/>
      <c r="AC216" s="173"/>
      <c r="AD216" s="173"/>
    </row>
    <row r="217" spans="16:30" ht="13">
      <c r="P217" s="173"/>
      <c r="Q217" s="173"/>
      <c r="AC217" s="173"/>
      <c r="AD217" s="173"/>
    </row>
    <row r="218" spans="16:30" ht="13">
      <c r="P218" s="173"/>
      <c r="Q218" s="173"/>
      <c r="AC218" s="173"/>
      <c r="AD218" s="173"/>
    </row>
    <row r="219" spans="16:30" ht="13">
      <c r="P219" s="173"/>
      <c r="Q219" s="173"/>
      <c r="AC219" s="173"/>
      <c r="AD219" s="173"/>
    </row>
    <row r="220" spans="16:30" ht="13">
      <c r="P220" s="173"/>
      <c r="Q220" s="173"/>
      <c r="AC220" s="173"/>
      <c r="AD220" s="173"/>
    </row>
    <row r="221" spans="16:30" ht="13">
      <c r="P221" s="173"/>
      <c r="Q221" s="173"/>
      <c r="AC221" s="173"/>
      <c r="AD221" s="173"/>
    </row>
    <row r="222" spans="16:30" ht="13">
      <c r="P222" s="173"/>
      <c r="Q222" s="173"/>
      <c r="AC222" s="173"/>
      <c r="AD222" s="173"/>
    </row>
    <row r="223" spans="16:30" ht="13">
      <c r="P223" s="173"/>
      <c r="Q223" s="173"/>
      <c r="AC223" s="173"/>
      <c r="AD223" s="173"/>
    </row>
    <row r="224" spans="16:30" ht="13">
      <c r="P224" s="173"/>
      <c r="Q224" s="173"/>
      <c r="AC224" s="173"/>
      <c r="AD224" s="173"/>
    </row>
    <row r="225" spans="16:30" ht="13">
      <c r="P225" s="173"/>
      <c r="Q225" s="173"/>
      <c r="AC225" s="173"/>
      <c r="AD225" s="173"/>
    </row>
    <row r="226" spans="16:30" ht="13">
      <c r="P226" s="173"/>
      <c r="Q226" s="173"/>
      <c r="AC226" s="173"/>
      <c r="AD226" s="173"/>
    </row>
    <row r="227" spans="16:30" ht="13">
      <c r="P227" s="173"/>
      <c r="Q227" s="173"/>
      <c r="AC227" s="173"/>
      <c r="AD227" s="173"/>
    </row>
    <row r="228" spans="16:30" ht="13">
      <c r="P228" s="173"/>
      <c r="Q228" s="173"/>
      <c r="AC228" s="173"/>
      <c r="AD228" s="173"/>
    </row>
    <row r="229" spans="16:30" ht="13">
      <c r="P229" s="173"/>
      <c r="Q229" s="173"/>
      <c r="AC229" s="173"/>
      <c r="AD229" s="173"/>
    </row>
    <row r="230" spans="16:30" ht="13">
      <c r="P230" s="173"/>
      <c r="Q230" s="173"/>
      <c r="AC230" s="173"/>
      <c r="AD230" s="173"/>
    </row>
    <row r="231" spans="16:30" ht="13">
      <c r="P231" s="173"/>
      <c r="Q231" s="173"/>
      <c r="AC231" s="173"/>
      <c r="AD231" s="173"/>
    </row>
    <row r="232" spans="16:30" ht="13">
      <c r="P232" s="173"/>
      <c r="Q232" s="173"/>
      <c r="AC232" s="173"/>
      <c r="AD232" s="173"/>
    </row>
    <row r="233" spans="16:30" ht="13">
      <c r="P233" s="173"/>
      <c r="Q233" s="173"/>
      <c r="AC233" s="173"/>
      <c r="AD233" s="173"/>
    </row>
    <row r="234" spans="16:30" ht="13">
      <c r="P234" s="173"/>
      <c r="Q234" s="173"/>
      <c r="AC234" s="173"/>
      <c r="AD234" s="173"/>
    </row>
    <row r="235" spans="16:30" ht="13">
      <c r="P235" s="173"/>
      <c r="Q235" s="173"/>
      <c r="AC235" s="173"/>
      <c r="AD235" s="173"/>
    </row>
    <row r="236" spans="16:30" ht="13">
      <c r="P236" s="173"/>
      <c r="Q236" s="173"/>
      <c r="AC236" s="173"/>
      <c r="AD236" s="173"/>
    </row>
    <row r="237" spans="16:30" ht="13">
      <c r="P237" s="173"/>
      <c r="Q237" s="173"/>
      <c r="AC237" s="173"/>
      <c r="AD237" s="173"/>
    </row>
    <row r="238" spans="16:30" ht="13">
      <c r="P238" s="173"/>
      <c r="Q238" s="173"/>
      <c r="AC238" s="173"/>
      <c r="AD238" s="173"/>
    </row>
    <row r="239" spans="16:30" ht="13">
      <c r="P239" s="173"/>
      <c r="Q239" s="173"/>
      <c r="AC239" s="173"/>
      <c r="AD239" s="173"/>
    </row>
    <row r="240" spans="16:30" ht="13">
      <c r="P240" s="173"/>
      <c r="Q240" s="173"/>
      <c r="AC240" s="173"/>
      <c r="AD240" s="173"/>
    </row>
    <row r="241" spans="16:30" ht="13">
      <c r="P241" s="173"/>
      <c r="Q241" s="173"/>
      <c r="AC241" s="173"/>
      <c r="AD241" s="173"/>
    </row>
    <row r="242" spans="16:30" ht="13">
      <c r="P242" s="173"/>
      <c r="Q242" s="173"/>
      <c r="AC242" s="173"/>
      <c r="AD242" s="173"/>
    </row>
    <row r="243" spans="16:30" ht="13">
      <c r="P243" s="173"/>
      <c r="Q243" s="173"/>
      <c r="AC243" s="173"/>
      <c r="AD243" s="173"/>
    </row>
    <row r="244" spans="16:30" ht="13">
      <c r="P244" s="173"/>
      <c r="Q244" s="173"/>
      <c r="AC244" s="173"/>
      <c r="AD244" s="173"/>
    </row>
    <row r="245" spans="16:30" ht="13">
      <c r="P245" s="173"/>
      <c r="Q245" s="173"/>
      <c r="AC245" s="173"/>
      <c r="AD245" s="173"/>
    </row>
    <row r="246" spans="16:30" ht="13">
      <c r="P246" s="173"/>
      <c r="Q246" s="173"/>
      <c r="AC246" s="173"/>
      <c r="AD246" s="173"/>
    </row>
    <row r="247" spans="16:30" ht="13">
      <c r="P247" s="173"/>
      <c r="Q247" s="173"/>
      <c r="AC247" s="173"/>
      <c r="AD247" s="173"/>
    </row>
    <row r="248" spans="16:30" ht="13">
      <c r="P248" s="173"/>
      <c r="Q248" s="173"/>
      <c r="AC248" s="173"/>
      <c r="AD248" s="173"/>
    </row>
    <row r="249" spans="16:30" ht="13">
      <c r="P249" s="173"/>
      <c r="Q249" s="173"/>
      <c r="AC249" s="173"/>
      <c r="AD249" s="173"/>
    </row>
    <row r="250" spans="16:30" ht="13">
      <c r="P250" s="173"/>
      <c r="Q250" s="173"/>
      <c r="AC250" s="173"/>
      <c r="AD250" s="173"/>
    </row>
    <row r="251" spans="16:30" ht="13">
      <c r="P251" s="173"/>
      <c r="Q251" s="173"/>
      <c r="AC251" s="173"/>
      <c r="AD251" s="173"/>
    </row>
    <row r="252" spans="16:30" ht="13">
      <c r="P252" s="173"/>
      <c r="Q252" s="173"/>
      <c r="AC252" s="173"/>
      <c r="AD252" s="173"/>
    </row>
    <row r="253" spans="16:30" ht="13">
      <c r="P253" s="173"/>
      <c r="Q253" s="173"/>
      <c r="AC253" s="173"/>
      <c r="AD253" s="173"/>
    </row>
    <row r="254" spans="16:30" ht="13">
      <c r="P254" s="173"/>
      <c r="Q254" s="173"/>
      <c r="AC254" s="173"/>
      <c r="AD254" s="173"/>
    </row>
    <row r="255" spans="16:30" ht="13">
      <c r="P255" s="173"/>
      <c r="Q255" s="173"/>
      <c r="AC255" s="173"/>
      <c r="AD255" s="173"/>
    </row>
    <row r="256" spans="16:30" ht="13">
      <c r="P256" s="173"/>
      <c r="Q256" s="173"/>
      <c r="AC256" s="173"/>
      <c r="AD256" s="173"/>
    </row>
    <row r="257" spans="16:30" ht="13">
      <c r="P257" s="173"/>
      <c r="Q257" s="173"/>
      <c r="AC257" s="173"/>
      <c r="AD257" s="173"/>
    </row>
    <row r="258" spans="16:30" ht="13">
      <c r="P258" s="173"/>
      <c r="Q258" s="173"/>
      <c r="AC258" s="173"/>
      <c r="AD258" s="173"/>
    </row>
    <row r="259" spans="16:30" ht="13">
      <c r="P259" s="173"/>
      <c r="Q259" s="173"/>
      <c r="AC259" s="173"/>
      <c r="AD259" s="173"/>
    </row>
    <row r="260" spans="16:30" ht="13">
      <c r="P260" s="173"/>
      <c r="Q260" s="173"/>
      <c r="AC260" s="173"/>
      <c r="AD260" s="173"/>
    </row>
    <row r="261" spans="16:30" ht="13">
      <c r="P261" s="173"/>
      <c r="Q261" s="173"/>
      <c r="AC261" s="173"/>
      <c r="AD261" s="173"/>
    </row>
    <row r="262" spans="16:30" ht="13">
      <c r="P262" s="173"/>
      <c r="Q262" s="173"/>
      <c r="AC262" s="173"/>
      <c r="AD262" s="173"/>
    </row>
    <row r="263" spans="16:30" ht="13">
      <c r="P263" s="173"/>
      <c r="Q263" s="173"/>
      <c r="AC263" s="173"/>
      <c r="AD263" s="173"/>
    </row>
    <row r="264" spans="16:30" ht="13">
      <c r="P264" s="173"/>
      <c r="Q264" s="173"/>
      <c r="AC264" s="173"/>
      <c r="AD264" s="173"/>
    </row>
    <row r="265" spans="16:30" ht="13">
      <c r="P265" s="173"/>
      <c r="Q265" s="173"/>
      <c r="AC265" s="173"/>
      <c r="AD265" s="173"/>
    </row>
    <row r="266" spans="16:30" ht="13">
      <c r="P266" s="173"/>
      <c r="Q266" s="173"/>
      <c r="AC266" s="173"/>
      <c r="AD266" s="173"/>
    </row>
    <row r="267" spans="16:30" ht="13">
      <c r="P267" s="173"/>
      <c r="Q267" s="173"/>
      <c r="AC267" s="173"/>
      <c r="AD267" s="173"/>
    </row>
    <row r="268" spans="16:30" ht="13">
      <c r="P268" s="173"/>
      <c r="Q268" s="173"/>
      <c r="AC268" s="173"/>
      <c r="AD268" s="173"/>
    </row>
    <row r="269" spans="16:30" ht="13">
      <c r="P269" s="173"/>
      <c r="Q269" s="173"/>
      <c r="AC269" s="173"/>
      <c r="AD269" s="173"/>
    </row>
    <row r="270" spans="16:30" ht="13">
      <c r="P270" s="173"/>
      <c r="Q270" s="173"/>
      <c r="AC270" s="173"/>
      <c r="AD270" s="173"/>
    </row>
    <row r="271" spans="16:30" ht="13">
      <c r="P271" s="173"/>
      <c r="Q271" s="173"/>
      <c r="AC271" s="173"/>
      <c r="AD271" s="173"/>
    </row>
    <row r="272" spans="16:30" ht="13">
      <c r="P272" s="173"/>
      <c r="Q272" s="173"/>
      <c r="AC272" s="173"/>
      <c r="AD272" s="173"/>
    </row>
    <row r="273" spans="16:30" ht="13">
      <c r="P273" s="173"/>
      <c r="Q273" s="173"/>
      <c r="AC273" s="173"/>
      <c r="AD273" s="173"/>
    </row>
    <row r="274" spans="16:30" ht="13">
      <c r="P274" s="173"/>
      <c r="Q274" s="173"/>
      <c r="AC274" s="173"/>
      <c r="AD274" s="173"/>
    </row>
    <row r="275" spans="16:30" ht="13">
      <c r="P275" s="173"/>
      <c r="Q275" s="173"/>
      <c r="AC275" s="173"/>
      <c r="AD275" s="173"/>
    </row>
    <row r="276" spans="16:30" ht="13">
      <c r="P276" s="173"/>
      <c r="Q276" s="173"/>
      <c r="AC276" s="173"/>
      <c r="AD276" s="173"/>
    </row>
    <row r="277" spans="16:30" ht="13">
      <c r="P277" s="173"/>
      <c r="Q277" s="173"/>
      <c r="AC277" s="173"/>
      <c r="AD277" s="173"/>
    </row>
    <row r="278" spans="16:30" ht="13">
      <c r="P278" s="173"/>
      <c r="Q278" s="173"/>
      <c r="AC278" s="173"/>
      <c r="AD278" s="173"/>
    </row>
    <row r="279" spans="16:30" ht="13">
      <c r="P279" s="173"/>
      <c r="Q279" s="173"/>
      <c r="AC279" s="173"/>
      <c r="AD279" s="173"/>
    </row>
    <row r="280" spans="16:30" ht="13">
      <c r="P280" s="173"/>
      <c r="Q280" s="173"/>
      <c r="AC280" s="173"/>
      <c r="AD280" s="173"/>
    </row>
    <row r="281" spans="16:30" ht="13">
      <c r="P281" s="173"/>
      <c r="Q281" s="173"/>
      <c r="AC281" s="173"/>
      <c r="AD281" s="173"/>
    </row>
    <row r="282" spans="16:30" ht="13">
      <c r="P282" s="173"/>
      <c r="Q282" s="173"/>
      <c r="AC282" s="173"/>
      <c r="AD282" s="173"/>
    </row>
    <row r="283" spans="16:30" ht="13">
      <c r="P283" s="173"/>
      <c r="Q283" s="173"/>
      <c r="AC283" s="173"/>
      <c r="AD283" s="173"/>
    </row>
    <row r="284" spans="16:30" ht="13">
      <c r="P284" s="173"/>
      <c r="Q284" s="173"/>
      <c r="AC284" s="173"/>
      <c r="AD284" s="173"/>
    </row>
    <row r="285" spans="16:30" ht="13">
      <c r="P285" s="173"/>
      <c r="Q285" s="173"/>
      <c r="AC285" s="173"/>
      <c r="AD285" s="173"/>
    </row>
    <row r="286" spans="16:30" ht="13">
      <c r="P286" s="173"/>
      <c r="Q286" s="173"/>
      <c r="AC286" s="173"/>
      <c r="AD286" s="173"/>
    </row>
    <row r="287" spans="16:30" ht="13">
      <c r="P287" s="173"/>
      <c r="Q287" s="173"/>
      <c r="AC287" s="173"/>
      <c r="AD287" s="173"/>
    </row>
    <row r="288" spans="16:30" ht="13">
      <c r="P288" s="173"/>
      <c r="Q288" s="173"/>
      <c r="AC288" s="173"/>
      <c r="AD288" s="173"/>
    </row>
    <row r="289" spans="16:30" ht="13">
      <c r="P289" s="173"/>
      <c r="Q289" s="173"/>
      <c r="AC289" s="173"/>
      <c r="AD289" s="173"/>
    </row>
    <row r="290" spans="16:30" ht="13">
      <c r="P290" s="173"/>
      <c r="Q290" s="173"/>
      <c r="AC290" s="173"/>
      <c r="AD290" s="173"/>
    </row>
    <row r="291" spans="16:30" ht="13">
      <c r="P291" s="173"/>
      <c r="Q291" s="173"/>
      <c r="AC291" s="173"/>
      <c r="AD291" s="173"/>
    </row>
    <row r="292" spans="16:30" ht="13">
      <c r="P292" s="173"/>
      <c r="Q292" s="173"/>
      <c r="AC292" s="173"/>
      <c r="AD292" s="173"/>
    </row>
    <row r="293" spans="16:30" ht="13">
      <c r="P293" s="173"/>
      <c r="Q293" s="173"/>
      <c r="AC293" s="173"/>
      <c r="AD293" s="173"/>
    </row>
    <row r="294" spans="16:30" ht="13">
      <c r="P294" s="173"/>
      <c r="Q294" s="173"/>
      <c r="AC294" s="173"/>
      <c r="AD294" s="173"/>
    </row>
    <row r="295" spans="16:30" ht="13">
      <c r="P295" s="173"/>
      <c r="Q295" s="173"/>
      <c r="AC295" s="173"/>
      <c r="AD295" s="173"/>
    </row>
    <row r="296" spans="16:30" ht="13">
      <c r="P296" s="173"/>
      <c r="Q296" s="173"/>
      <c r="AC296" s="173"/>
      <c r="AD296" s="173"/>
    </row>
    <row r="297" spans="16:30" ht="13">
      <c r="P297" s="173"/>
      <c r="Q297" s="173"/>
      <c r="AC297" s="173"/>
      <c r="AD297" s="173"/>
    </row>
    <row r="298" spans="16:30" ht="13">
      <c r="P298" s="173"/>
      <c r="Q298" s="173"/>
      <c r="AC298" s="173"/>
      <c r="AD298" s="173"/>
    </row>
    <row r="299" spans="16:30" ht="13">
      <c r="P299" s="173"/>
      <c r="Q299" s="173"/>
      <c r="AC299" s="173"/>
      <c r="AD299" s="173"/>
    </row>
    <row r="300" spans="16:30" ht="13">
      <c r="P300" s="173"/>
      <c r="Q300" s="173"/>
      <c r="AC300" s="173"/>
      <c r="AD300" s="173"/>
    </row>
    <row r="301" spans="16:30" ht="13">
      <c r="P301" s="173"/>
      <c r="Q301" s="173"/>
      <c r="AC301" s="173"/>
      <c r="AD301" s="173"/>
    </row>
    <row r="302" spans="16:30" ht="13">
      <c r="P302" s="173"/>
      <c r="Q302" s="173"/>
      <c r="AC302" s="173"/>
      <c r="AD302" s="173"/>
    </row>
    <row r="303" spans="16:30" ht="13">
      <c r="P303" s="173"/>
      <c r="Q303" s="173"/>
      <c r="AC303" s="173"/>
      <c r="AD303" s="173"/>
    </row>
    <row r="304" spans="16:30" ht="13">
      <c r="P304" s="173"/>
      <c r="Q304" s="173"/>
      <c r="AC304" s="173"/>
      <c r="AD304" s="173"/>
    </row>
    <row r="305" spans="16:30" ht="13">
      <c r="P305" s="173"/>
      <c r="Q305" s="173"/>
      <c r="AC305" s="173"/>
      <c r="AD305" s="173"/>
    </row>
    <row r="306" spans="16:30" ht="13">
      <c r="P306" s="173"/>
      <c r="Q306" s="173"/>
      <c r="AC306" s="173"/>
      <c r="AD306" s="173"/>
    </row>
    <row r="307" spans="16:30" ht="13">
      <c r="P307" s="173"/>
      <c r="Q307" s="173"/>
      <c r="AC307" s="173"/>
      <c r="AD307" s="173"/>
    </row>
    <row r="308" spans="16:30" ht="13">
      <c r="P308" s="173"/>
      <c r="Q308" s="173"/>
      <c r="AC308" s="173"/>
      <c r="AD308" s="173"/>
    </row>
    <row r="309" spans="16:30" ht="13">
      <c r="P309" s="173"/>
      <c r="Q309" s="173"/>
      <c r="AC309" s="173"/>
      <c r="AD309" s="173"/>
    </row>
    <row r="310" spans="16:30" ht="13">
      <c r="P310" s="173"/>
      <c r="Q310" s="173"/>
      <c r="AC310" s="173"/>
      <c r="AD310" s="173"/>
    </row>
    <row r="311" spans="16:30" ht="13">
      <c r="P311" s="173"/>
      <c r="Q311" s="173"/>
      <c r="AC311" s="173"/>
      <c r="AD311" s="173"/>
    </row>
    <row r="312" spans="16:30" ht="13">
      <c r="P312" s="173"/>
      <c r="Q312" s="173"/>
      <c r="AC312" s="173"/>
      <c r="AD312" s="173"/>
    </row>
    <row r="313" spans="16:30" ht="13">
      <c r="P313" s="173"/>
      <c r="Q313" s="173"/>
      <c r="AC313" s="173"/>
      <c r="AD313" s="173"/>
    </row>
    <row r="314" spans="16:30" ht="13">
      <c r="P314" s="173"/>
      <c r="Q314" s="173"/>
      <c r="AC314" s="173"/>
      <c r="AD314" s="173"/>
    </row>
    <row r="315" spans="16:30" ht="13">
      <c r="P315" s="173"/>
      <c r="Q315" s="173"/>
      <c r="AC315" s="173"/>
      <c r="AD315" s="173"/>
    </row>
    <row r="316" spans="16:30" ht="13">
      <c r="P316" s="173"/>
      <c r="Q316" s="173"/>
      <c r="AC316" s="173"/>
      <c r="AD316" s="173"/>
    </row>
    <row r="317" spans="16:30" ht="13">
      <c r="P317" s="173"/>
      <c r="Q317" s="173"/>
      <c r="AC317" s="173"/>
      <c r="AD317" s="173"/>
    </row>
    <row r="318" spans="16:30" ht="13">
      <c r="P318" s="173"/>
      <c r="Q318" s="173"/>
      <c r="AC318" s="173"/>
      <c r="AD318" s="173"/>
    </row>
    <row r="319" spans="16:30" ht="13">
      <c r="P319" s="173"/>
      <c r="Q319" s="173"/>
      <c r="AC319" s="173"/>
      <c r="AD319" s="173"/>
    </row>
    <row r="320" spans="16:30" ht="13">
      <c r="P320" s="173"/>
      <c r="Q320" s="173"/>
      <c r="AC320" s="173"/>
      <c r="AD320" s="173"/>
    </row>
    <row r="321" spans="16:30" ht="13">
      <c r="P321" s="173"/>
      <c r="Q321" s="173"/>
      <c r="AC321" s="173"/>
      <c r="AD321" s="173"/>
    </row>
    <row r="322" spans="16:30" ht="13">
      <c r="P322" s="173"/>
      <c r="Q322" s="173"/>
      <c r="AC322" s="173"/>
      <c r="AD322" s="173"/>
    </row>
    <row r="323" spans="16:30" ht="13">
      <c r="P323" s="173"/>
      <c r="Q323" s="173"/>
      <c r="AC323" s="173"/>
      <c r="AD323" s="173"/>
    </row>
    <row r="324" spans="16:30" ht="13">
      <c r="P324" s="173"/>
      <c r="Q324" s="173"/>
      <c r="AC324" s="173"/>
      <c r="AD324" s="173"/>
    </row>
    <row r="325" spans="16:30" ht="13">
      <c r="P325" s="173"/>
      <c r="Q325" s="173"/>
      <c r="AC325" s="173"/>
      <c r="AD325" s="173"/>
    </row>
    <row r="326" spans="16:30" ht="13">
      <c r="P326" s="173"/>
      <c r="Q326" s="173"/>
      <c r="AC326" s="173"/>
      <c r="AD326" s="173"/>
    </row>
    <row r="327" spans="16:30" ht="13">
      <c r="P327" s="173"/>
      <c r="Q327" s="173"/>
      <c r="AC327" s="173"/>
      <c r="AD327" s="173"/>
    </row>
    <row r="328" spans="16:30" ht="13">
      <c r="P328" s="173"/>
      <c r="Q328" s="173"/>
      <c r="AC328" s="173"/>
      <c r="AD328" s="173"/>
    </row>
    <row r="329" spans="16:30" ht="13">
      <c r="P329" s="173"/>
      <c r="Q329" s="173"/>
      <c r="AC329" s="173"/>
      <c r="AD329" s="173"/>
    </row>
    <row r="330" spans="16:30" ht="13">
      <c r="P330" s="173"/>
      <c r="Q330" s="173"/>
      <c r="AC330" s="173"/>
      <c r="AD330" s="173"/>
    </row>
    <row r="331" spans="16:30" ht="13">
      <c r="P331" s="173"/>
      <c r="Q331" s="173"/>
      <c r="AC331" s="173"/>
      <c r="AD331" s="173"/>
    </row>
    <row r="332" spans="16:30" ht="13">
      <c r="P332" s="173"/>
      <c r="Q332" s="173"/>
      <c r="AC332" s="173"/>
      <c r="AD332" s="173"/>
    </row>
    <row r="333" spans="16:30" ht="13">
      <c r="P333" s="173"/>
      <c r="Q333" s="173"/>
      <c r="AC333" s="173"/>
      <c r="AD333" s="173"/>
    </row>
    <row r="334" spans="16:30" ht="13">
      <c r="P334" s="173"/>
      <c r="Q334" s="173"/>
      <c r="AC334" s="173"/>
      <c r="AD334" s="173"/>
    </row>
    <row r="335" spans="16:30" ht="13">
      <c r="P335" s="173"/>
      <c r="Q335" s="173"/>
      <c r="AC335" s="173"/>
      <c r="AD335" s="173"/>
    </row>
    <row r="336" spans="16:30" ht="13">
      <c r="P336" s="173"/>
      <c r="Q336" s="173"/>
      <c r="AC336" s="173"/>
      <c r="AD336" s="173"/>
    </row>
    <row r="337" spans="16:30" ht="13">
      <c r="P337" s="173"/>
      <c r="Q337" s="173"/>
      <c r="AC337" s="173"/>
      <c r="AD337" s="173"/>
    </row>
    <row r="338" spans="16:30" ht="13">
      <c r="P338" s="173"/>
      <c r="Q338" s="173"/>
      <c r="AC338" s="173"/>
      <c r="AD338" s="173"/>
    </row>
    <row r="339" spans="16:30" ht="13">
      <c r="P339" s="173"/>
      <c r="Q339" s="173"/>
      <c r="AC339" s="173"/>
      <c r="AD339" s="173"/>
    </row>
    <row r="340" spans="16:30" ht="13">
      <c r="P340" s="173"/>
      <c r="Q340" s="173"/>
      <c r="AC340" s="173"/>
      <c r="AD340" s="173"/>
    </row>
    <row r="341" spans="16:30" ht="13">
      <c r="P341" s="173"/>
      <c r="Q341" s="173"/>
      <c r="AC341" s="173"/>
      <c r="AD341" s="173"/>
    </row>
    <row r="342" spans="16:30" ht="13">
      <c r="P342" s="173"/>
      <c r="Q342" s="173"/>
      <c r="AC342" s="173"/>
      <c r="AD342" s="173"/>
    </row>
    <row r="343" spans="16:30" ht="13">
      <c r="P343" s="173"/>
      <c r="Q343" s="173"/>
      <c r="AC343" s="173"/>
      <c r="AD343" s="173"/>
    </row>
    <row r="344" spans="16:30" ht="13">
      <c r="P344" s="173"/>
      <c r="Q344" s="173"/>
      <c r="AC344" s="173"/>
      <c r="AD344" s="173"/>
    </row>
    <row r="345" spans="16:30" ht="13">
      <c r="P345" s="173"/>
      <c r="Q345" s="173"/>
      <c r="AC345" s="173"/>
      <c r="AD345" s="173"/>
    </row>
    <row r="346" spans="16:30" ht="13">
      <c r="P346" s="173"/>
      <c r="Q346" s="173"/>
      <c r="AC346" s="173"/>
      <c r="AD346" s="173"/>
    </row>
    <row r="347" spans="16:30" ht="13">
      <c r="P347" s="173"/>
      <c r="Q347" s="173"/>
      <c r="AC347" s="173"/>
      <c r="AD347" s="173"/>
    </row>
    <row r="348" spans="16:30" ht="13">
      <c r="P348" s="173"/>
      <c r="Q348" s="173"/>
      <c r="AC348" s="173"/>
      <c r="AD348" s="173"/>
    </row>
    <row r="349" spans="16:30" ht="13">
      <c r="P349" s="173"/>
      <c r="Q349" s="173"/>
      <c r="AC349" s="173"/>
      <c r="AD349" s="173"/>
    </row>
    <row r="350" spans="16:30" ht="13">
      <c r="P350" s="173"/>
      <c r="Q350" s="173"/>
      <c r="AC350" s="173"/>
      <c r="AD350" s="173"/>
    </row>
    <row r="351" spans="16:30" ht="13">
      <c r="P351" s="173"/>
      <c r="Q351" s="173"/>
      <c r="AC351" s="173"/>
      <c r="AD351" s="173"/>
    </row>
    <row r="352" spans="16:30" ht="13">
      <c r="P352" s="173"/>
      <c r="Q352" s="173"/>
      <c r="AC352" s="173"/>
      <c r="AD352" s="173"/>
    </row>
    <row r="353" spans="16:30" ht="13">
      <c r="P353" s="173"/>
      <c r="Q353" s="173"/>
      <c r="AC353" s="173"/>
      <c r="AD353" s="173"/>
    </row>
    <row r="354" spans="16:30" ht="13">
      <c r="P354" s="173"/>
      <c r="Q354" s="173"/>
      <c r="AC354" s="173"/>
      <c r="AD354" s="173"/>
    </row>
    <row r="355" spans="16:30" ht="13">
      <c r="P355" s="173"/>
      <c r="Q355" s="173"/>
      <c r="AC355" s="173"/>
      <c r="AD355" s="173"/>
    </row>
    <row r="356" spans="16:30" ht="13">
      <c r="P356" s="173"/>
      <c r="Q356" s="173"/>
      <c r="AC356" s="173"/>
      <c r="AD356" s="173"/>
    </row>
    <row r="357" spans="16:30" ht="13">
      <c r="P357" s="173"/>
      <c r="Q357" s="173"/>
      <c r="AC357" s="173"/>
      <c r="AD357" s="173"/>
    </row>
    <row r="358" spans="16:30" ht="13">
      <c r="P358" s="173"/>
      <c r="Q358" s="173"/>
      <c r="AC358" s="173"/>
      <c r="AD358" s="173"/>
    </row>
    <row r="359" spans="16:30" ht="13">
      <c r="P359" s="173"/>
      <c r="Q359" s="173"/>
      <c r="AC359" s="173"/>
      <c r="AD359" s="173"/>
    </row>
    <row r="360" spans="16:30" ht="13">
      <c r="P360" s="173"/>
      <c r="Q360" s="173"/>
      <c r="AC360" s="173"/>
      <c r="AD360" s="173"/>
    </row>
    <row r="361" spans="16:30" ht="13">
      <c r="P361" s="173"/>
      <c r="Q361" s="173"/>
      <c r="AC361" s="173"/>
      <c r="AD361" s="173"/>
    </row>
    <row r="362" spans="16:30" ht="13">
      <c r="P362" s="173"/>
      <c r="Q362" s="173"/>
      <c r="AC362" s="173"/>
      <c r="AD362" s="173"/>
    </row>
    <row r="363" spans="16:30" ht="13">
      <c r="P363" s="173"/>
      <c r="Q363" s="173"/>
      <c r="AC363" s="173"/>
      <c r="AD363" s="173"/>
    </row>
    <row r="364" spans="16:30" ht="13">
      <c r="P364" s="173"/>
      <c r="Q364" s="173"/>
      <c r="AC364" s="173"/>
      <c r="AD364" s="173"/>
    </row>
    <row r="365" spans="16:30" ht="13">
      <c r="P365" s="173"/>
      <c r="Q365" s="173"/>
      <c r="AC365" s="173"/>
      <c r="AD365" s="173"/>
    </row>
    <row r="366" spans="16:30" ht="13">
      <c r="P366" s="173"/>
      <c r="Q366" s="173"/>
      <c r="AC366" s="173"/>
      <c r="AD366" s="173"/>
    </row>
    <row r="367" spans="16:30" ht="13">
      <c r="P367" s="173"/>
      <c r="Q367" s="173"/>
      <c r="AC367" s="173"/>
      <c r="AD367" s="173"/>
    </row>
    <row r="368" spans="16:30" ht="13">
      <c r="P368" s="173"/>
      <c r="Q368" s="173"/>
      <c r="AC368" s="173"/>
      <c r="AD368" s="173"/>
    </row>
    <row r="369" spans="16:30" ht="13">
      <c r="P369" s="173"/>
      <c r="Q369" s="173"/>
      <c r="AC369" s="173"/>
      <c r="AD369" s="173"/>
    </row>
    <row r="370" spans="16:30" ht="13">
      <c r="P370" s="173"/>
      <c r="Q370" s="173"/>
      <c r="AC370" s="173"/>
      <c r="AD370" s="173"/>
    </row>
    <row r="371" spans="16:30" ht="13">
      <c r="P371" s="173"/>
      <c r="Q371" s="173"/>
      <c r="AC371" s="173"/>
      <c r="AD371" s="173"/>
    </row>
    <row r="372" spans="16:30" ht="13">
      <c r="P372" s="173"/>
      <c r="Q372" s="173"/>
      <c r="AC372" s="173"/>
      <c r="AD372" s="173"/>
    </row>
    <row r="373" spans="16:30" ht="13">
      <c r="P373" s="173"/>
      <c r="Q373" s="173"/>
      <c r="AC373" s="173"/>
      <c r="AD373" s="173"/>
    </row>
    <row r="374" spans="16:30" ht="13">
      <c r="P374" s="173"/>
      <c r="Q374" s="173"/>
      <c r="AC374" s="173"/>
      <c r="AD374" s="173"/>
    </row>
    <row r="375" spans="16:30" ht="13">
      <c r="P375" s="173"/>
      <c r="Q375" s="173"/>
      <c r="AC375" s="173"/>
      <c r="AD375" s="173"/>
    </row>
    <row r="376" spans="16:30" ht="13">
      <c r="P376" s="173"/>
      <c r="Q376" s="173"/>
      <c r="AC376" s="173"/>
      <c r="AD376" s="173"/>
    </row>
    <row r="377" spans="16:30" ht="13">
      <c r="P377" s="173"/>
      <c r="Q377" s="173"/>
      <c r="AC377" s="173"/>
      <c r="AD377" s="173"/>
    </row>
    <row r="378" spans="16:30" ht="13">
      <c r="P378" s="173"/>
      <c r="Q378" s="173"/>
      <c r="AC378" s="173"/>
      <c r="AD378" s="173"/>
    </row>
    <row r="379" spans="16:30" ht="13">
      <c r="P379" s="173"/>
      <c r="Q379" s="173"/>
      <c r="AC379" s="173"/>
      <c r="AD379" s="173"/>
    </row>
    <row r="380" spans="16:30" ht="13">
      <c r="P380" s="173"/>
      <c r="Q380" s="173"/>
      <c r="AC380" s="173"/>
      <c r="AD380" s="173"/>
    </row>
    <row r="381" spans="16:30" ht="13">
      <c r="P381" s="173"/>
      <c r="Q381" s="173"/>
      <c r="AC381" s="173"/>
      <c r="AD381" s="173"/>
    </row>
    <row r="382" spans="16:30" ht="13">
      <c r="P382" s="173"/>
      <c r="Q382" s="173"/>
      <c r="AC382" s="173"/>
      <c r="AD382" s="173"/>
    </row>
    <row r="383" spans="16:30" ht="13">
      <c r="P383" s="173"/>
      <c r="Q383" s="173"/>
      <c r="AC383" s="173"/>
      <c r="AD383" s="173"/>
    </row>
    <row r="384" spans="16:30" ht="13">
      <c r="P384" s="173"/>
      <c r="Q384" s="173"/>
      <c r="AC384" s="173"/>
      <c r="AD384" s="173"/>
    </row>
    <row r="385" spans="16:30" ht="13">
      <c r="P385" s="173"/>
      <c r="Q385" s="173"/>
      <c r="AC385" s="173"/>
      <c r="AD385" s="173"/>
    </row>
    <row r="386" spans="16:30" ht="13">
      <c r="P386" s="173"/>
      <c r="Q386" s="173"/>
      <c r="AC386" s="173"/>
      <c r="AD386" s="173"/>
    </row>
    <row r="387" spans="16:30" ht="13">
      <c r="P387" s="173"/>
      <c r="Q387" s="173"/>
      <c r="AC387" s="173"/>
      <c r="AD387" s="173"/>
    </row>
    <row r="388" spans="16:30" ht="13">
      <c r="P388" s="173"/>
      <c r="Q388" s="173"/>
      <c r="AC388" s="173"/>
      <c r="AD388" s="173"/>
    </row>
    <row r="389" spans="16:30" ht="13">
      <c r="P389" s="173"/>
      <c r="Q389" s="173"/>
      <c r="AC389" s="173"/>
      <c r="AD389" s="173"/>
    </row>
    <row r="390" spans="16:30" ht="13">
      <c r="P390" s="173"/>
      <c r="Q390" s="173"/>
      <c r="AC390" s="173"/>
      <c r="AD390" s="173"/>
    </row>
    <row r="391" spans="16:30" ht="13">
      <c r="P391" s="173"/>
      <c r="Q391" s="173"/>
      <c r="AC391" s="173"/>
      <c r="AD391" s="173"/>
    </row>
    <row r="392" spans="16:30" ht="13">
      <c r="P392" s="173"/>
      <c r="Q392" s="173"/>
      <c r="AC392" s="173"/>
      <c r="AD392" s="173"/>
    </row>
    <row r="393" spans="16:30" ht="13">
      <c r="P393" s="173"/>
      <c r="Q393" s="173"/>
      <c r="AC393" s="173"/>
      <c r="AD393" s="173"/>
    </row>
    <row r="394" spans="16:30" ht="13">
      <c r="P394" s="173"/>
      <c r="Q394" s="173"/>
      <c r="AC394" s="173"/>
      <c r="AD394" s="173"/>
    </row>
    <row r="395" spans="16:30" ht="13">
      <c r="P395" s="173"/>
      <c r="Q395" s="173"/>
      <c r="AC395" s="173"/>
      <c r="AD395" s="173"/>
    </row>
    <row r="396" spans="16:30" ht="13">
      <c r="P396" s="173"/>
      <c r="Q396" s="173"/>
      <c r="AC396" s="173"/>
      <c r="AD396" s="173"/>
    </row>
    <row r="397" spans="16:30" ht="13">
      <c r="P397" s="173"/>
      <c r="Q397" s="173"/>
      <c r="AC397" s="173"/>
      <c r="AD397" s="173"/>
    </row>
    <row r="398" spans="16:30" ht="13">
      <c r="P398" s="173"/>
      <c r="Q398" s="173"/>
      <c r="AC398" s="173"/>
      <c r="AD398" s="173"/>
    </row>
    <row r="399" spans="16:30" ht="13">
      <c r="P399" s="173"/>
      <c r="Q399" s="173"/>
      <c r="AC399" s="173"/>
      <c r="AD399" s="173"/>
    </row>
    <row r="400" spans="16:30" ht="13">
      <c r="P400" s="173"/>
      <c r="Q400" s="173"/>
      <c r="AC400" s="173"/>
      <c r="AD400" s="173"/>
    </row>
    <row r="401" spans="16:30" ht="13">
      <c r="P401" s="173"/>
      <c r="Q401" s="173"/>
      <c r="AC401" s="173"/>
      <c r="AD401" s="173"/>
    </row>
    <row r="402" spans="16:30" ht="13">
      <c r="P402" s="173"/>
      <c r="Q402" s="173"/>
      <c r="AC402" s="173"/>
      <c r="AD402" s="173"/>
    </row>
    <row r="403" spans="16:30" ht="13">
      <c r="P403" s="173"/>
      <c r="Q403" s="173"/>
      <c r="AC403" s="173"/>
      <c r="AD403" s="173"/>
    </row>
    <row r="404" spans="16:30" ht="13">
      <c r="P404" s="173"/>
      <c r="Q404" s="173"/>
      <c r="AC404" s="173"/>
      <c r="AD404" s="173"/>
    </row>
    <row r="405" spans="16:30" ht="13">
      <c r="P405" s="173"/>
      <c r="Q405" s="173"/>
      <c r="AC405" s="173"/>
      <c r="AD405" s="173"/>
    </row>
    <row r="406" spans="16:30" ht="13">
      <c r="P406" s="173"/>
      <c r="Q406" s="173"/>
      <c r="AC406" s="173"/>
      <c r="AD406" s="173"/>
    </row>
    <row r="407" spans="16:30" ht="13">
      <c r="P407" s="173"/>
      <c r="Q407" s="173"/>
      <c r="AC407" s="173"/>
      <c r="AD407" s="173"/>
    </row>
    <row r="408" spans="16:30" ht="13">
      <c r="P408" s="173"/>
      <c r="Q408" s="173"/>
      <c r="AC408" s="173"/>
      <c r="AD408" s="173"/>
    </row>
    <row r="409" spans="16:30" ht="13">
      <c r="P409" s="173"/>
      <c r="Q409" s="173"/>
      <c r="AC409" s="173"/>
      <c r="AD409" s="173"/>
    </row>
    <row r="410" spans="16:30" ht="13">
      <c r="P410" s="173"/>
      <c r="Q410" s="173"/>
      <c r="AC410" s="173"/>
      <c r="AD410" s="173"/>
    </row>
    <row r="411" spans="16:30" ht="13">
      <c r="P411" s="173"/>
      <c r="Q411" s="173"/>
      <c r="AC411" s="173"/>
      <c r="AD411" s="173"/>
    </row>
    <row r="412" spans="16:30" ht="13">
      <c r="P412" s="173"/>
      <c r="Q412" s="173"/>
      <c r="AC412" s="173"/>
      <c r="AD412" s="173"/>
    </row>
    <row r="413" spans="16:30" ht="13">
      <c r="P413" s="173"/>
      <c r="Q413" s="173"/>
      <c r="AC413" s="173"/>
      <c r="AD413" s="173"/>
    </row>
    <row r="414" spans="16:30" ht="13">
      <c r="P414" s="173"/>
      <c r="Q414" s="173"/>
      <c r="AC414" s="173"/>
      <c r="AD414" s="173"/>
    </row>
    <row r="415" spans="16:30" ht="13">
      <c r="P415" s="173"/>
      <c r="Q415" s="173"/>
      <c r="AC415" s="173"/>
      <c r="AD415" s="173"/>
    </row>
    <row r="416" spans="16:30" ht="13">
      <c r="P416" s="173"/>
      <c r="Q416" s="173"/>
      <c r="AC416" s="173"/>
      <c r="AD416" s="173"/>
    </row>
    <row r="417" spans="16:30" ht="13">
      <c r="P417" s="173"/>
      <c r="Q417" s="173"/>
      <c r="AC417" s="173"/>
      <c r="AD417" s="173"/>
    </row>
    <row r="418" spans="16:30" ht="13">
      <c r="P418" s="173"/>
      <c r="Q418" s="173"/>
      <c r="AC418" s="173"/>
      <c r="AD418" s="173"/>
    </row>
    <row r="419" spans="16:30" ht="13">
      <c r="P419" s="173"/>
      <c r="Q419" s="173"/>
      <c r="AC419" s="173"/>
      <c r="AD419" s="173"/>
    </row>
    <row r="420" spans="16:30" ht="13">
      <c r="P420" s="173"/>
      <c r="Q420" s="173"/>
      <c r="AC420" s="173"/>
      <c r="AD420" s="173"/>
    </row>
    <row r="421" spans="16:30" ht="13">
      <c r="P421" s="173"/>
      <c r="Q421" s="173"/>
      <c r="AC421" s="173"/>
      <c r="AD421" s="173"/>
    </row>
    <row r="422" spans="16:30" ht="13">
      <c r="P422" s="173"/>
      <c r="Q422" s="173"/>
      <c r="AC422" s="173"/>
      <c r="AD422" s="173"/>
    </row>
    <row r="423" spans="16:30" ht="13">
      <c r="P423" s="173"/>
      <c r="Q423" s="173"/>
      <c r="AC423" s="173"/>
      <c r="AD423" s="173"/>
    </row>
    <row r="424" spans="16:30" ht="13">
      <c r="P424" s="173"/>
      <c r="Q424" s="173"/>
      <c r="AC424" s="173"/>
      <c r="AD424" s="173"/>
    </row>
    <row r="425" spans="16:30" ht="13">
      <c r="P425" s="173"/>
      <c r="Q425" s="173"/>
      <c r="AC425" s="173"/>
      <c r="AD425" s="173"/>
    </row>
    <row r="426" spans="16:30" ht="13">
      <c r="P426" s="173"/>
      <c r="Q426" s="173"/>
      <c r="AC426" s="173"/>
      <c r="AD426" s="173"/>
    </row>
    <row r="427" spans="16:30" ht="13">
      <c r="P427" s="173"/>
      <c r="Q427" s="173"/>
      <c r="AC427" s="173"/>
      <c r="AD427" s="173"/>
    </row>
    <row r="428" spans="16:30" ht="13">
      <c r="P428" s="173"/>
      <c r="Q428" s="173"/>
      <c r="AC428" s="173"/>
      <c r="AD428" s="173"/>
    </row>
    <row r="429" spans="16:30" ht="13">
      <c r="P429" s="173"/>
      <c r="Q429" s="173"/>
      <c r="AC429" s="173"/>
      <c r="AD429" s="173"/>
    </row>
    <row r="430" spans="16:30" ht="13">
      <c r="P430" s="173"/>
      <c r="Q430" s="173"/>
      <c r="AC430" s="173"/>
      <c r="AD430" s="173"/>
    </row>
    <row r="431" spans="16:30" ht="13">
      <c r="P431" s="173"/>
      <c r="Q431" s="173"/>
      <c r="AC431" s="173"/>
      <c r="AD431" s="173"/>
    </row>
    <row r="432" spans="16:30" ht="13">
      <c r="P432" s="173"/>
      <c r="Q432" s="173"/>
      <c r="AC432" s="173"/>
      <c r="AD432" s="173"/>
    </row>
    <row r="433" spans="16:30" ht="13">
      <c r="P433" s="173"/>
      <c r="Q433" s="173"/>
      <c r="AC433" s="173"/>
      <c r="AD433" s="173"/>
    </row>
    <row r="434" spans="16:30" ht="13">
      <c r="P434" s="173"/>
      <c r="Q434" s="173"/>
      <c r="AC434" s="173"/>
      <c r="AD434" s="173"/>
    </row>
    <row r="435" spans="16:30" ht="13">
      <c r="P435" s="173"/>
      <c r="Q435" s="173"/>
      <c r="AC435" s="173"/>
      <c r="AD435" s="173"/>
    </row>
    <row r="436" spans="16:30" ht="13">
      <c r="P436" s="173"/>
      <c r="Q436" s="173"/>
      <c r="AC436" s="173"/>
      <c r="AD436" s="173"/>
    </row>
    <row r="437" spans="16:30" ht="13">
      <c r="P437" s="173"/>
      <c r="Q437" s="173"/>
      <c r="AC437" s="173"/>
      <c r="AD437" s="173"/>
    </row>
    <row r="438" spans="16:30" ht="13">
      <c r="P438" s="173"/>
      <c r="Q438" s="173"/>
      <c r="AC438" s="173"/>
      <c r="AD438" s="173"/>
    </row>
    <row r="439" spans="16:30" ht="13">
      <c r="P439" s="173"/>
      <c r="Q439" s="173"/>
      <c r="AC439" s="173"/>
      <c r="AD439" s="173"/>
    </row>
    <row r="440" spans="16:30" ht="13">
      <c r="P440" s="173"/>
      <c r="Q440" s="173"/>
      <c r="AC440" s="173"/>
      <c r="AD440" s="173"/>
    </row>
    <row r="441" spans="16:30" ht="13">
      <c r="P441" s="173"/>
      <c r="Q441" s="173"/>
      <c r="AC441" s="173"/>
      <c r="AD441" s="173"/>
    </row>
    <row r="442" spans="16:30" ht="13">
      <c r="P442" s="173"/>
      <c r="Q442" s="173"/>
      <c r="AC442" s="173"/>
      <c r="AD442" s="173"/>
    </row>
    <row r="443" spans="16:30" ht="13">
      <c r="P443" s="173"/>
      <c r="Q443" s="173"/>
      <c r="AC443" s="173"/>
      <c r="AD443" s="173"/>
    </row>
    <row r="444" spans="16:30" ht="13">
      <c r="P444" s="173"/>
      <c r="Q444" s="173"/>
      <c r="AC444" s="173"/>
      <c r="AD444" s="173"/>
    </row>
    <row r="445" spans="16:30" ht="13">
      <c r="P445" s="173"/>
      <c r="Q445" s="173"/>
      <c r="AC445" s="173"/>
      <c r="AD445" s="173"/>
    </row>
    <row r="446" spans="16:30" ht="13">
      <c r="P446" s="173"/>
      <c r="Q446" s="173"/>
      <c r="AC446" s="173"/>
      <c r="AD446" s="173"/>
    </row>
    <row r="447" spans="16:30" ht="13">
      <c r="P447" s="173"/>
      <c r="Q447" s="173"/>
      <c r="AC447" s="173"/>
      <c r="AD447" s="173"/>
    </row>
    <row r="448" spans="16:30" ht="13">
      <c r="P448" s="173"/>
      <c r="Q448" s="173"/>
      <c r="AC448" s="173"/>
      <c r="AD448" s="173"/>
    </row>
    <row r="449" spans="16:30" ht="13">
      <c r="P449" s="173"/>
      <c r="Q449" s="173"/>
      <c r="AC449" s="173"/>
      <c r="AD449" s="173"/>
    </row>
    <row r="450" spans="16:30" ht="13">
      <c r="P450" s="173"/>
      <c r="Q450" s="173"/>
      <c r="AC450" s="173"/>
      <c r="AD450" s="173"/>
    </row>
    <row r="451" spans="16:30" ht="13">
      <c r="P451" s="173"/>
      <c r="Q451" s="173"/>
      <c r="AC451" s="173"/>
      <c r="AD451" s="173"/>
    </row>
    <row r="452" spans="16:30" ht="13">
      <c r="P452" s="173"/>
      <c r="Q452" s="173"/>
      <c r="AC452" s="173"/>
      <c r="AD452" s="173"/>
    </row>
    <row r="453" spans="16:30" ht="13">
      <c r="P453" s="173"/>
      <c r="Q453" s="173"/>
      <c r="AC453" s="173"/>
      <c r="AD453" s="173"/>
    </row>
    <row r="454" spans="16:30" ht="13">
      <c r="P454" s="173"/>
      <c r="Q454" s="173"/>
      <c r="AC454" s="173"/>
      <c r="AD454" s="173"/>
    </row>
    <row r="455" spans="16:30" ht="13">
      <c r="P455" s="173"/>
      <c r="Q455" s="173"/>
      <c r="AC455" s="173"/>
      <c r="AD455" s="173"/>
    </row>
    <row r="456" spans="16:30" ht="13">
      <c r="P456" s="173"/>
      <c r="Q456" s="173"/>
      <c r="AC456" s="173"/>
      <c r="AD456" s="173"/>
    </row>
    <row r="457" spans="16:30" ht="13">
      <c r="P457" s="173"/>
      <c r="Q457" s="173"/>
      <c r="AC457" s="173"/>
      <c r="AD457" s="173"/>
    </row>
    <row r="458" spans="16:30" ht="13">
      <c r="P458" s="173"/>
      <c r="Q458" s="173"/>
      <c r="AC458" s="173"/>
      <c r="AD458" s="173"/>
    </row>
    <row r="459" spans="16:30" ht="13">
      <c r="P459" s="173"/>
      <c r="Q459" s="173"/>
      <c r="AC459" s="173"/>
      <c r="AD459" s="173"/>
    </row>
    <row r="460" spans="16:30" ht="13">
      <c r="P460" s="173"/>
      <c r="Q460" s="173"/>
      <c r="AC460" s="173"/>
      <c r="AD460" s="173"/>
    </row>
    <row r="461" spans="16:30" ht="13">
      <c r="P461" s="173"/>
      <c r="Q461" s="173"/>
      <c r="AC461" s="173"/>
      <c r="AD461" s="173"/>
    </row>
    <row r="462" spans="16:30" ht="13">
      <c r="P462" s="173"/>
      <c r="Q462" s="173"/>
      <c r="AC462" s="173"/>
      <c r="AD462" s="173"/>
    </row>
    <row r="463" spans="16:30" ht="13">
      <c r="P463" s="173"/>
      <c r="Q463" s="173"/>
      <c r="AC463" s="173"/>
      <c r="AD463" s="173"/>
    </row>
    <row r="464" spans="16:30" ht="13">
      <c r="P464" s="173"/>
      <c r="Q464" s="173"/>
      <c r="AC464" s="173"/>
      <c r="AD464" s="173"/>
    </row>
    <row r="465" spans="16:30" ht="13">
      <c r="P465" s="173"/>
      <c r="Q465" s="173"/>
      <c r="AC465" s="173"/>
      <c r="AD465" s="173"/>
    </row>
    <row r="466" spans="16:30" ht="13">
      <c r="P466" s="173"/>
      <c r="Q466" s="173"/>
      <c r="AC466" s="173"/>
      <c r="AD466" s="173"/>
    </row>
    <row r="467" spans="16:30" ht="13">
      <c r="P467" s="173"/>
      <c r="Q467" s="173"/>
      <c r="AC467" s="173"/>
      <c r="AD467" s="173"/>
    </row>
    <row r="468" spans="16:30" ht="13">
      <c r="P468" s="173"/>
      <c r="Q468" s="173"/>
      <c r="AC468" s="173"/>
      <c r="AD468" s="173"/>
    </row>
    <row r="469" spans="16:30" ht="13">
      <c r="P469" s="173"/>
      <c r="Q469" s="173"/>
      <c r="AC469" s="173"/>
      <c r="AD469" s="173"/>
    </row>
    <row r="470" spans="16:30" ht="13">
      <c r="P470" s="173"/>
      <c r="Q470" s="173"/>
      <c r="AC470" s="173"/>
      <c r="AD470" s="173"/>
    </row>
    <row r="471" spans="16:30" ht="13">
      <c r="P471" s="173"/>
      <c r="Q471" s="173"/>
      <c r="AC471" s="173"/>
      <c r="AD471" s="173"/>
    </row>
    <row r="472" spans="16:30" ht="13">
      <c r="P472" s="173"/>
      <c r="Q472" s="173"/>
      <c r="AC472" s="173"/>
      <c r="AD472" s="173"/>
    </row>
    <row r="473" spans="16:30" ht="13">
      <c r="P473" s="173"/>
      <c r="Q473" s="173"/>
      <c r="AC473" s="173"/>
      <c r="AD473" s="173"/>
    </row>
    <row r="474" spans="16:30" ht="13">
      <c r="P474" s="173"/>
      <c r="Q474" s="173"/>
      <c r="AC474" s="173"/>
      <c r="AD474" s="173"/>
    </row>
    <row r="475" spans="16:30" ht="13">
      <c r="P475" s="173"/>
      <c r="Q475" s="173"/>
      <c r="AC475" s="173"/>
      <c r="AD475" s="173"/>
    </row>
    <row r="476" spans="16:30" ht="13">
      <c r="P476" s="173"/>
      <c r="Q476" s="173"/>
      <c r="AC476" s="173"/>
      <c r="AD476" s="173"/>
    </row>
    <row r="477" spans="16:30" ht="13">
      <c r="P477" s="173"/>
      <c r="Q477" s="173"/>
      <c r="AC477" s="173"/>
      <c r="AD477" s="173"/>
    </row>
    <row r="478" spans="16:30" ht="13">
      <c r="P478" s="173"/>
      <c r="Q478" s="173"/>
      <c r="AC478" s="173"/>
      <c r="AD478" s="173"/>
    </row>
    <row r="479" spans="16:30" ht="13">
      <c r="P479" s="173"/>
      <c r="Q479" s="173"/>
      <c r="AC479" s="173"/>
      <c r="AD479" s="173"/>
    </row>
    <row r="480" spans="16:30" ht="13">
      <c r="P480" s="173"/>
      <c r="Q480" s="173"/>
      <c r="AC480" s="173"/>
      <c r="AD480" s="173"/>
    </row>
    <row r="481" spans="16:30" ht="13">
      <c r="P481" s="173"/>
      <c r="Q481" s="173"/>
      <c r="AC481" s="173"/>
      <c r="AD481" s="173"/>
    </row>
    <row r="482" spans="16:30" ht="13">
      <c r="P482" s="173"/>
      <c r="Q482" s="173"/>
      <c r="AC482" s="173"/>
      <c r="AD482" s="173"/>
    </row>
    <row r="483" spans="16:30" ht="13">
      <c r="P483" s="173"/>
      <c r="Q483" s="173"/>
      <c r="AC483" s="173"/>
      <c r="AD483" s="173"/>
    </row>
    <row r="484" spans="16:30" ht="13">
      <c r="P484" s="173"/>
      <c r="Q484" s="173"/>
      <c r="AC484" s="173"/>
      <c r="AD484" s="173"/>
    </row>
    <row r="485" spans="16:30" ht="13">
      <c r="P485" s="173"/>
      <c r="Q485" s="173"/>
      <c r="AC485" s="173"/>
      <c r="AD485" s="173"/>
    </row>
    <row r="486" spans="16:30" ht="13">
      <c r="P486" s="173"/>
      <c r="Q486" s="173"/>
      <c r="AC486" s="173"/>
      <c r="AD486" s="173"/>
    </row>
    <row r="487" spans="16:30" ht="13">
      <c r="P487" s="173"/>
      <c r="Q487" s="173"/>
      <c r="AC487" s="173"/>
      <c r="AD487" s="173"/>
    </row>
    <row r="488" spans="16:30" ht="13">
      <c r="P488" s="173"/>
      <c r="Q488" s="173"/>
      <c r="AC488" s="173"/>
      <c r="AD488" s="173"/>
    </row>
    <row r="489" spans="16:30" ht="13">
      <c r="P489" s="173"/>
      <c r="Q489" s="173"/>
      <c r="AC489" s="173"/>
      <c r="AD489" s="173"/>
    </row>
    <row r="490" spans="16:30" ht="13">
      <c r="P490" s="173"/>
      <c r="Q490" s="173"/>
      <c r="AC490" s="173"/>
      <c r="AD490" s="173"/>
    </row>
    <row r="491" spans="16:30" ht="13">
      <c r="P491" s="173"/>
      <c r="Q491" s="173"/>
      <c r="AC491" s="173"/>
      <c r="AD491" s="173"/>
    </row>
    <row r="492" spans="16:30" ht="13">
      <c r="P492" s="173"/>
      <c r="Q492" s="173"/>
      <c r="AC492" s="173"/>
      <c r="AD492" s="173"/>
    </row>
    <row r="493" spans="16:30" ht="13">
      <c r="P493" s="173"/>
      <c r="Q493" s="173"/>
      <c r="AC493" s="173"/>
      <c r="AD493" s="173"/>
    </row>
    <row r="494" spans="16:30" ht="13">
      <c r="P494" s="173"/>
      <c r="Q494" s="173"/>
      <c r="AC494" s="173"/>
      <c r="AD494" s="173"/>
    </row>
    <row r="495" spans="16:30" ht="13">
      <c r="P495" s="173"/>
      <c r="Q495" s="173"/>
      <c r="AC495" s="173"/>
      <c r="AD495" s="173"/>
    </row>
    <row r="496" spans="16:30" ht="13">
      <c r="P496" s="173"/>
      <c r="Q496" s="173"/>
      <c r="AC496" s="173"/>
      <c r="AD496" s="173"/>
    </row>
    <row r="497" spans="16:30" ht="13">
      <c r="P497" s="173"/>
      <c r="Q497" s="173"/>
      <c r="AC497" s="173"/>
      <c r="AD497" s="173"/>
    </row>
    <row r="498" spans="16:30" ht="13">
      <c r="P498" s="173"/>
      <c r="Q498" s="173"/>
      <c r="AC498" s="173"/>
      <c r="AD498" s="173"/>
    </row>
    <row r="499" spans="16:30" ht="13">
      <c r="P499" s="173"/>
      <c r="Q499" s="173"/>
      <c r="AC499" s="173"/>
      <c r="AD499" s="173"/>
    </row>
    <row r="500" spans="16:30" ht="13">
      <c r="P500" s="173"/>
      <c r="Q500" s="173"/>
      <c r="AC500" s="173"/>
      <c r="AD500" s="173"/>
    </row>
    <row r="501" spans="16:30" ht="13">
      <c r="P501" s="173"/>
      <c r="Q501" s="173"/>
      <c r="AC501" s="173"/>
      <c r="AD501" s="173"/>
    </row>
    <row r="502" spans="16:30" ht="13">
      <c r="P502" s="173"/>
      <c r="Q502" s="173"/>
      <c r="AC502" s="173"/>
      <c r="AD502" s="173"/>
    </row>
    <row r="503" spans="16:30" ht="13">
      <c r="P503" s="173"/>
      <c r="Q503" s="173"/>
      <c r="AC503" s="173"/>
      <c r="AD503" s="173"/>
    </row>
    <row r="504" spans="16:30" ht="13">
      <c r="P504" s="173"/>
      <c r="Q504" s="173"/>
      <c r="AC504" s="173"/>
      <c r="AD504" s="173"/>
    </row>
    <row r="505" spans="16:30" ht="13">
      <c r="P505" s="173"/>
      <c r="Q505" s="173"/>
      <c r="AC505" s="173"/>
      <c r="AD505" s="173"/>
    </row>
    <row r="506" spans="16:30" ht="13">
      <c r="P506" s="173"/>
      <c r="Q506" s="173"/>
      <c r="AC506" s="173"/>
      <c r="AD506" s="173"/>
    </row>
    <row r="507" spans="16:30" ht="13">
      <c r="P507" s="173"/>
      <c r="Q507" s="173"/>
      <c r="AC507" s="173"/>
      <c r="AD507" s="173"/>
    </row>
    <row r="508" spans="16:30" ht="13">
      <c r="P508" s="173"/>
      <c r="Q508" s="173"/>
      <c r="AC508" s="173"/>
      <c r="AD508" s="173"/>
    </row>
    <row r="509" spans="16:30" ht="13">
      <c r="P509" s="173"/>
      <c r="Q509" s="173"/>
      <c r="AC509" s="173"/>
      <c r="AD509" s="173"/>
    </row>
    <row r="510" spans="16:30" ht="13">
      <c r="P510" s="173"/>
      <c r="Q510" s="173"/>
      <c r="AC510" s="173"/>
      <c r="AD510" s="173"/>
    </row>
    <row r="511" spans="16:30" ht="13">
      <c r="P511" s="173"/>
      <c r="Q511" s="173"/>
      <c r="AC511" s="173"/>
      <c r="AD511" s="173"/>
    </row>
    <row r="512" spans="16:30" ht="13">
      <c r="P512" s="173"/>
      <c r="Q512" s="173"/>
      <c r="AC512" s="173"/>
      <c r="AD512" s="173"/>
    </row>
    <row r="513" spans="16:30" ht="13">
      <c r="P513" s="173"/>
      <c r="Q513" s="173"/>
      <c r="AC513" s="173"/>
      <c r="AD513" s="173"/>
    </row>
    <row r="514" spans="16:30" ht="13">
      <c r="P514" s="173"/>
      <c r="Q514" s="173"/>
      <c r="AC514" s="173"/>
      <c r="AD514" s="173"/>
    </row>
    <row r="515" spans="16:30" ht="13">
      <c r="P515" s="173"/>
      <c r="Q515" s="173"/>
      <c r="AC515" s="173"/>
      <c r="AD515" s="173"/>
    </row>
    <row r="516" spans="16:30" ht="13">
      <c r="P516" s="173"/>
      <c r="Q516" s="173"/>
      <c r="AC516" s="173"/>
      <c r="AD516" s="173"/>
    </row>
    <row r="517" spans="16:30" ht="13">
      <c r="P517" s="173"/>
      <c r="Q517" s="173"/>
      <c r="AC517" s="173"/>
      <c r="AD517" s="173"/>
    </row>
    <row r="518" spans="16:30" ht="13">
      <c r="P518" s="173"/>
      <c r="Q518" s="173"/>
      <c r="AC518" s="173"/>
      <c r="AD518" s="173"/>
    </row>
    <row r="519" spans="16:30" ht="13">
      <c r="P519" s="173"/>
      <c r="Q519" s="173"/>
      <c r="AC519" s="173"/>
      <c r="AD519" s="173"/>
    </row>
    <row r="520" spans="16:30" ht="13">
      <c r="P520" s="173"/>
      <c r="Q520" s="173"/>
      <c r="AC520" s="173"/>
      <c r="AD520" s="173"/>
    </row>
    <row r="521" spans="16:30" ht="13">
      <c r="P521" s="173"/>
      <c r="Q521" s="173"/>
      <c r="AC521" s="173"/>
      <c r="AD521" s="173"/>
    </row>
    <row r="522" spans="16:30" ht="13">
      <c r="P522" s="173"/>
      <c r="Q522" s="173"/>
      <c r="AC522" s="173"/>
      <c r="AD522" s="173"/>
    </row>
    <row r="523" spans="16:30" ht="13">
      <c r="P523" s="173"/>
      <c r="Q523" s="173"/>
      <c r="AC523" s="173"/>
      <c r="AD523" s="173"/>
    </row>
    <row r="524" spans="16:30" ht="13">
      <c r="P524" s="173"/>
      <c r="Q524" s="173"/>
      <c r="AC524" s="173"/>
      <c r="AD524" s="173"/>
    </row>
    <row r="525" spans="16:30" ht="13">
      <c r="P525" s="173"/>
      <c r="Q525" s="173"/>
      <c r="AC525" s="173"/>
      <c r="AD525" s="173"/>
    </row>
    <row r="526" spans="16:30" ht="13">
      <c r="P526" s="173"/>
      <c r="Q526" s="173"/>
      <c r="AC526" s="173"/>
      <c r="AD526" s="173"/>
    </row>
    <row r="527" spans="16:30" ht="13">
      <c r="P527" s="173"/>
      <c r="Q527" s="173"/>
      <c r="AC527" s="173"/>
      <c r="AD527" s="173"/>
    </row>
    <row r="528" spans="16:30" ht="13">
      <c r="P528" s="173"/>
      <c r="Q528" s="173"/>
      <c r="AC528" s="173"/>
      <c r="AD528" s="173"/>
    </row>
    <row r="529" spans="16:30" ht="13">
      <c r="P529" s="173"/>
      <c r="Q529" s="173"/>
      <c r="AC529" s="173"/>
      <c r="AD529" s="173"/>
    </row>
    <row r="530" spans="16:30" ht="13">
      <c r="P530" s="173"/>
      <c r="Q530" s="173"/>
      <c r="AC530" s="173"/>
      <c r="AD530" s="173"/>
    </row>
    <row r="531" spans="16:30" ht="13">
      <c r="P531" s="173"/>
      <c r="Q531" s="173"/>
      <c r="AC531" s="173"/>
      <c r="AD531" s="173"/>
    </row>
    <row r="532" spans="16:30" ht="13">
      <c r="P532" s="173"/>
      <c r="Q532" s="173"/>
      <c r="AC532" s="173"/>
      <c r="AD532" s="173"/>
    </row>
    <row r="533" spans="16:30" ht="13">
      <c r="P533" s="173"/>
      <c r="Q533" s="173"/>
      <c r="AC533" s="173"/>
      <c r="AD533" s="173"/>
    </row>
    <row r="534" spans="16:30" ht="13">
      <c r="P534" s="173"/>
      <c r="Q534" s="173"/>
      <c r="AC534" s="173"/>
      <c r="AD534" s="173"/>
    </row>
    <row r="535" spans="16:30" ht="13">
      <c r="P535" s="173"/>
      <c r="Q535" s="173"/>
      <c r="AC535" s="173"/>
      <c r="AD535" s="173"/>
    </row>
    <row r="536" spans="16:30" ht="13">
      <c r="P536" s="173"/>
      <c r="Q536" s="173"/>
      <c r="AC536" s="173"/>
      <c r="AD536" s="173"/>
    </row>
    <row r="537" spans="16:30" ht="13">
      <c r="P537" s="173"/>
      <c r="Q537" s="173"/>
      <c r="AC537" s="173"/>
      <c r="AD537" s="173"/>
    </row>
    <row r="538" spans="16:30" ht="13">
      <c r="P538" s="173"/>
      <c r="Q538" s="173"/>
      <c r="AC538" s="173"/>
      <c r="AD538" s="173"/>
    </row>
    <row r="539" spans="16:30" ht="13">
      <c r="P539" s="173"/>
      <c r="Q539" s="173"/>
      <c r="AC539" s="173"/>
      <c r="AD539" s="173"/>
    </row>
    <row r="540" spans="16:30" ht="13">
      <c r="P540" s="173"/>
      <c r="Q540" s="173"/>
      <c r="AC540" s="173"/>
      <c r="AD540" s="173"/>
    </row>
    <row r="541" spans="16:30" ht="13">
      <c r="P541" s="173"/>
      <c r="Q541" s="173"/>
      <c r="AC541" s="173"/>
      <c r="AD541" s="173"/>
    </row>
    <row r="542" spans="16:30" ht="13">
      <c r="P542" s="173"/>
      <c r="Q542" s="173"/>
      <c r="AC542" s="173"/>
      <c r="AD542" s="173"/>
    </row>
    <row r="543" spans="16:30" ht="13">
      <c r="P543" s="173"/>
      <c r="Q543" s="173"/>
      <c r="AC543" s="173"/>
      <c r="AD543" s="173"/>
    </row>
    <row r="544" spans="16:30" ht="13">
      <c r="P544" s="173"/>
      <c r="Q544" s="173"/>
      <c r="AC544" s="173"/>
      <c r="AD544" s="173"/>
    </row>
    <row r="545" spans="16:30" ht="13">
      <c r="P545" s="173"/>
      <c r="Q545" s="173"/>
      <c r="AC545" s="173"/>
      <c r="AD545" s="173"/>
    </row>
    <row r="546" spans="16:30" ht="13">
      <c r="P546" s="173"/>
      <c r="Q546" s="173"/>
      <c r="AC546" s="173"/>
      <c r="AD546" s="173"/>
    </row>
    <row r="547" spans="16:30" ht="13">
      <c r="P547" s="173"/>
      <c r="Q547" s="173"/>
      <c r="AC547" s="173"/>
      <c r="AD547" s="173"/>
    </row>
    <row r="548" spans="16:30" ht="13">
      <c r="P548" s="173"/>
      <c r="Q548" s="173"/>
      <c r="AC548" s="173"/>
      <c r="AD548" s="173"/>
    </row>
    <row r="549" spans="16:30" ht="13">
      <c r="P549" s="173"/>
      <c r="Q549" s="173"/>
      <c r="AC549" s="173"/>
      <c r="AD549" s="173"/>
    </row>
    <row r="550" spans="16:30" ht="13">
      <c r="P550" s="173"/>
      <c r="Q550" s="173"/>
      <c r="AC550" s="173"/>
      <c r="AD550" s="173"/>
    </row>
    <row r="551" spans="16:30" ht="13">
      <c r="P551" s="173"/>
      <c r="Q551" s="173"/>
      <c r="AC551" s="173"/>
      <c r="AD551" s="173"/>
    </row>
    <row r="552" spans="16:30" ht="13">
      <c r="P552" s="173"/>
      <c r="Q552" s="173"/>
      <c r="AC552" s="173"/>
      <c r="AD552" s="173"/>
    </row>
    <row r="553" spans="16:30" ht="13">
      <c r="P553" s="173"/>
      <c r="Q553" s="173"/>
      <c r="AC553" s="173"/>
      <c r="AD553" s="173"/>
    </row>
    <row r="554" spans="16:30" ht="13">
      <c r="P554" s="173"/>
      <c r="Q554" s="173"/>
      <c r="AC554" s="173"/>
      <c r="AD554" s="173"/>
    </row>
    <row r="555" spans="16:30" ht="13">
      <c r="P555" s="173"/>
      <c r="Q555" s="173"/>
      <c r="AC555" s="173"/>
      <c r="AD555" s="173"/>
    </row>
    <row r="556" spans="16:30" ht="13">
      <c r="P556" s="173"/>
      <c r="Q556" s="173"/>
      <c r="AC556" s="173"/>
      <c r="AD556" s="173"/>
    </row>
    <row r="557" spans="16:30" ht="13">
      <c r="P557" s="173"/>
      <c r="Q557" s="173"/>
      <c r="AC557" s="173"/>
      <c r="AD557" s="173"/>
    </row>
    <row r="558" spans="16:30" ht="13">
      <c r="P558" s="173"/>
      <c r="Q558" s="173"/>
      <c r="AC558" s="173"/>
      <c r="AD558" s="173"/>
    </row>
    <row r="559" spans="16:30" ht="13">
      <c r="P559" s="173"/>
      <c r="Q559" s="173"/>
      <c r="AC559" s="173"/>
      <c r="AD559" s="173"/>
    </row>
    <row r="560" spans="16:30" ht="13">
      <c r="P560" s="173"/>
      <c r="Q560" s="173"/>
      <c r="AC560" s="173"/>
      <c r="AD560" s="173"/>
    </row>
    <row r="561" spans="16:30" ht="13">
      <c r="P561" s="173"/>
      <c r="Q561" s="173"/>
      <c r="AC561" s="173"/>
      <c r="AD561" s="173"/>
    </row>
    <row r="562" spans="16:30" ht="13">
      <c r="P562" s="173"/>
      <c r="Q562" s="173"/>
      <c r="AC562" s="173"/>
      <c r="AD562" s="173"/>
    </row>
    <row r="563" spans="16:30" ht="13">
      <c r="P563" s="173"/>
      <c r="Q563" s="173"/>
      <c r="AC563" s="173"/>
      <c r="AD563" s="173"/>
    </row>
    <row r="564" spans="16:30" ht="13">
      <c r="P564" s="173"/>
      <c r="Q564" s="173"/>
      <c r="AC564" s="173"/>
      <c r="AD564" s="173"/>
    </row>
    <row r="565" spans="16:30" ht="13">
      <c r="P565" s="173"/>
      <c r="Q565" s="173"/>
      <c r="AC565" s="173"/>
      <c r="AD565" s="173"/>
    </row>
    <row r="566" spans="16:30" ht="13">
      <c r="P566" s="173"/>
      <c r="Q566" s="173"/>
      <c r="AC566" s="173"/>
      <c r="AD566" s="173"/>
    </row>
    <row r="567" spans="16:30" ht="13">
      <c r="P567" s="173"/>
      <c r="Q567" s="173"/>
      <c r="AC567" s="173"/>
      <c r="AD567" s="173"/>
    </row>
    <row r="568" spans="16:30" ht="13">
      <c r="P568" s="173"/>
      <c r="Q568" s="173"/>
      <c r="AC568" s="173"/>
      <c r="AD568" s="173"/>
    </row>
    <row r="569" spans="16:30" ht="13">
      <c r="P569" s="173"/>
      <c r="Q569" s="173"/>
      <c r="AC569" s="173"/>
      <c r="AD569" s="173"/>
    </row>
    <row r="570" spans="16:30" ht="13">
      <c r="P570" s="173"/>
      <c r="Q570" s="173"/>
      <c r="AC570" s="173"/>
      <c r="AD570" s="173"/>
    </row>
    <row r="571" spans="16:30" ht="13">
      <c r="P571" s="173"/>
      <c r="Q571" s="173"/>
      <c r="AC571" s="173"/>
      <c r="AD571" s="173"/>
    </row>
    <row r="572" spans="16:30" ht="13">
      <c r="P572" s="173"/>
      <c r="Q572" s="173"/>
      <c r="AC572" s="173"/>
      <c r="AD572" s="173"/>
    </row>
    <row r="573" spans="16:30" ht="13">
      <c r="P573" s="173"/>
      <c r="Q573" s="173"/>
      <c r="AC573" s="173"/>
      <c r="AD573" s="173"/>
    </row>
    <row r="574" spans="16:30" ht="13">
      <c r="P574" s="173"/>
      <c r="Q574" s="173"/>
      <c r="AC574" s="173"/>
      <c r="AD574" s="173"/>
    </row>
    <row r="575" spans="16:30" ht="13">
      <c r="P575" s="173"/>
      <c r="Q575" s="173"/>
      <c r="AC575" s="173"/>
      <c r="AD575" s="173"/>
    </row>
    <row r="576" spans="16:30" ht="13">
      <c r="P576" s="173"/>
      <c r="Q576" s="173"/>
      <c r="AC576" s="173"/>
      <c r="AD576" s="173"/>
    </row>
    <row r="577" spans="16:30" ht="13">
      <c r="P577" s="173"/>
      <c r="Q577" s="173"/>
      <c r="AC577" s="173"/>
      <c r="AD577" s="173"/>
    </row>
    <row r="578" spans="16:30" ht="13">
      <c r="P578" s="173"/>
      <c r="Q578" s="173"/>
      <c r="AC578" s="173"/>
      <c r="AD578" s="173"/>
    </row>
    <row r="579" spans="16:30" ht="13">
      <c r="P579" s="173"/>
      <c r="Q579" s="173"/>
      <c r="AC579" s="173"/>
      <c r="AD579" s="173"/>
    </row>
    <row r="580" spans="16:30" ht="13">
      <c r="P580" s="173"/>
      <c r="Q580" s="173"/>
      <c r="AC580" s="173"/>
      <c r="AD580" s="173"/>
    </row>
    <row r="581" spans="16:30" ht="13">
      <c r="P581" s="173"/>
      <c r="Q581" s="173"/>
      <c r="AC581" s="173"/>
      <c r="AD581" s="173"/>
    </row>
    <row r="582" spans="16:30" ht="13">
      <c r="P582" s="173"/>
      <c r="Q582" s="173"/>
      <c r="AC582" s="173"/>
      <c r="AD582" s="173"/>
    </row>
    <row r="583" spans="16:30" ht="13">
      <c r="P583" s="173"/>
      <c r="Q583" s="173"/>
      <c r="AC583" s="173"/>
      <c r="AD583" s="173"/>
    </row>
    <row r="584" spans="16:30" ht="13">
      <c r="P584" s="173"/>
      <c r="Q584" s="173"/>
      <c r="AC584" s="173"/>
      <c r="AD584" s="173"/>
    </row>
    <row r="585" spans="16:30" ht="13">
      <c r="P585" s="173"/>
      <c r="Q585" s="173"/>
      <c r="AC585" s="173"/>
      <c r="AD585" s="173"/>
    </row>
    <row r="586" spans="16:30" ht="13">
      <c r="P586" s="173"/>
      <c r="Q586" s="173"/>
      <c r="AC586" s="173"/>
      <c r="AD586" s="173"/>
    </row>
    <row r="587" spans="16:30" ht="13">
      <c r="P587" s="173"/>
      <c r="Q587" s="173"/>
      <c r="AC587" s="173"/>
      <c r="AD587" s="173"/>
    </row>
    <row r="588" spans="16:30" ht="13">
      <c r="P588" s="173"/>
      <c r="Q588" s="173"/>
      <c r="AC588" s="173"/>
      <c r="AD588" s="173"/>
    </row>
    <row r="589" spans="16:30" ht="13">
      <c r="P589" s="173"/>
      <c r="Q589" s="173"/>
      <c r="AC589" s="173"/>
      <c r="AD589" s="173"/>
    </row>
    <row r="590" spans="16:30" ht="13">
      <c r="P590" s="173"/>
      <c r="Q590" s="173"/>
      <c r="AC590" s="173"/>
      <c r="AD590" s="173"/>
    </row>
    <row r="591" spans="16:30" ht="13">
      <c r="P591" s="173"/>
      <c r="Q591" s="173"/>
      <c r="AC591" s="173"/>
      <c r="AD591" s="173"/>
    </row>
    <row r="592" spans="16:30" ht="13">
      <c r="P592" s="173"/>
      <c r="Q592" s="173"/>
      <c r="AC592" s="173"/>
      <c r="AD592" s="173"/>
    </row>
    <row r="593" spans="16:30" ht="13">
      <c r="P593" s="173"/>
      <c r="Q593" s="173"/>
      <c r="AC593" s="173"/>
      <c r="AD593" s="173"/>
    </row>
    <row r="594" spans="16:30" ht="13">
      <c r="P594" s="173"/>
      <c r="Q594" s="173"/>
      <c r="AC594" s="173"/>
      <c r="AD594" s="173"/>
    </row>
    <row r="595" spans="16:30" ht="13">
      <c r="P595" s="173"/>
      <c r="Q595" s="173"/>
      <c r="AC595" s="173"/>
      <c r="AD595" s="173"/>
    </row>
    <row r="596" spans="16:30" ht="13">
      <c r="P596" s="173"/>
      <c r="Q596" s="173"/>
      <c r="AC596" s="173"/>
      <c r="AD596" s="173"/>
    </row>
    <row r="597" spans="16:30" ht="13">
      <c r="P597" s="173"/>
      <c r="Q597" s="173"/>
      <c r="AC597" s="173"/>
      <c r="AD597" s="173"/>
    </row>
    <row r="598" spans="16:30" ht="13">
      <c r="P598" s="173"/>
      <c r="Q598" s="173"/>
      <c r="AC598" s="173"/>
      <c r="AD598" s="173"/>
    </row>
    <row r="599" spans="16:30" ht="13">
      <c r="P599" s="173"/>
      <c r="Q599" s="173"/>
      <c r="AC599" s="173"/>
      <c r="AD599" s="173"/>
    </row>
    <row r="600" spans="16:30" ht="13">
      <c r="P600" s="173"/>
      <c r="Q600" s="173"/>
      <c r="AC600" s="173"/>
      <c r="AD600" s="173"/>
    </row>
    <row r="601" spans="16:30" ht="13">
      <c r="P601" s="173"/>
      <c r="Q601" s="173"/>
      <c r="AC601" s="173"/>
      <c r="AD601" s="173"/>
    </row>
    <row r="602" spans="16:30" ht="13">
      <c r="P602" s="173"/>
      <c r="Q602" s="173"/>
      <c r="AC602" s="173"/>
      <c r="AD602" s="173"/>
    </row>
    <row r="603" spans="16:30" ht="13">
      <c r="P603" s="173"/>
      <c r="Q603" s="173"/>
      <c r="AC603" s="173"/>
      <c r="AD603" s="173"/>
    </row>
    <row r="604" spans="16:30" ht="13">
      <c r="P604" s="173"/>
      <c r="Q604" s="173"/>
      <c r="AC604" s="173"/>
      <c r="AD604" s="173"/>
    </row>
    <row r="605" spans="16:30" ht="13">
      <c r="P605" s="173"/>
      <c r="Q605" s="173"/>
      <c r="AC605" s="173"/>
      <c r="AD605" s="173"/>
    </row>
    <row r="606" spans="16:30" ht="13">
      <c r="P606" s="173"/>
      <c r="Q606" s="173"/>
      <c r="AC606" s="173"/>
      <c r="AD606" s="173"/>
    </row>
    <row r="607" spans="16:30" ht="13">
      <c r="P607" s="173"/>
      <c r="Q607" s="173"/>
      <c r="AC607" s="173"/>
      <c r="AD607" s="173"/>
    </row>
    <row r="608" spans="16:30" ht="13">
      <c r="P608" s="173"/>
      <c r="Q608" s="173"/>
      <c r="AC608" s="173"/>
      <c r="AD608" s="173"/>
    </row>
    <row r="609" spans="16:30" ht="13">
      <c r="P609" s="173"/>
      <c r="Q609" s="173"/>
      <c r="AC609" s="173"/>
      <c r="AD609" s="173"/>
    </row>
    <row r="610" spans="16:30" ht="13">
      <c r="P610" s="173"/>
      <c r="Q610" s="173"/>
      <c r="AC610" s="173"/>
      <c r="AD610" s="173"/>
    </row>
    <row r="611" spans="16:30" ht="13">
      <c r="P611" s="173"/>
      <c r="Q611" s="173"/>
      <c r="AC611" s="173"/>
      <c r="AD611" s="173"/>
    </row>
    <row r="612" spans="16:30" ht="13">
      <c r="P612" s="173"/>
      <c r="Q612" s="173"/>
      <c r="AC612" s="173"/>
      <c r="AD612" s="173"/>
    </row>
    <row r="613" spans="16:30" ht="13">
      <c r="P613" s="173"/>
      <c r="Q613" s="173"/>
      <c r="AC613" s="173"/>
      <c r="AD613" s="173"/>
    </row>
    <row r="614" spans="16:30" ht="13">
      <c r="P614" s="173"/>
      <c r="Q614" s="173"/>
      <c r="AC614" s="173"/>
      <c r="AD614" s="173"/>
    </row>
    <row r="615" spans="16:30" ht="13">
      <c r="P615" s="173"/>
      <c r="Q615" s="173"/>
      <c r="AC615" s="173"/>
      <c r="AD615" s="173"/>
    </row>
    <row r="616" spans="16:30" ht="13">
      <c r="P616" s="173"/>
      <c r="Q616" s="173"/>
      <c r="AC616" s="173"/>
      <c r="AD616" s="173"/>
    </row>
    <row r="617" spans="16:30" ht="13">
      <c r="P617" s="173"/>
      <c r="Q617" s="173"/>
      <c r="AC617" s="173"/>
      <c r="AD617" s="173"/>
    </row>
    <row r="618" spans="16:30" ht="13">
      <c r="P618" s="173"/>
      <c r="Q618" s="173"/>
      <c r="AC618" s="173"/>
      <c r="AD618" s="173"/>
    </row>
    <row r="619" spans="16:30" ht="13">
      <c r="P619" s="173"/>
      <c r="Q619" s="173"/>
      <c r="AC619" s="173"/>
      <c r="AD619" s="173"/>
    </row>
    <row r="620" spans="16:30" ht="13">
      <c r="P620" s="173"/>
      <c r="Q620" s="173"/>
      <c r="AC620" s="173"/>
      <c r="AD620" s="173"/>
    </row>
    <row r="621" spans="16:30" ht="13">
      <c r="P621" s="173"/>
      <c r="Q621" s="173"/>
      <c r="AC621" s="173"/>
      <c r="AD621" s="173"/>
    </row>
    <row r="622" spans="16:30" ht="13">
      <c r="P622" s="173"/>
      <c r="Q622" s="173"/>
      <c r="AC622" s="173"/>
      <c r="AD622" s="173"/>
    </row>
    <row r="623" spans="16:30" ht="13">
      <c r="P623" s="173"/>
      <c r="Q623" s="173"/>
      <c r="AC623" s="173"/>
      <c r="AD623" s="173"/>
    </row>
    <row r="624" spans="16:30" ht="13">
      <c r="P624" s="173"/>
      <c r="Q624" s="173"/>
      <c r="AC624" s="173"/>
      <c r="AD624" s="173"/>
    </row>
    <row r="625" spans="16:30" ht="13">
      <c r="P625" s="173"/>
      <c r="Q625" s="173"/>
      <c r="AC625" s="173"/>
      <c r="AD625" s="173"/>
    </row>
    <row r="626" spans="16:30" ht="13">
      <c r="P626" s="173"/>
      <c r="Q626" s="173"/>
      <c r="AC626" s="173"/>
      <c r="AD626" s="173"/>
    </row>
    <row r="627" spans="16:30" ht="13">
      <c r="P627" s="173"/>
      <c r="Q627" s="173"/>
      <c r="AC627" s="173"/>
      <c r="AD627" s="173"/>
    </row>
    <row r="628" spans="16:30" ht="13">
      <c r="P628" s="173"/>
      <c r="Q628" s="173"/>
      <c r="AC628" s="173"/>
      <c r="AD628" s="173"/>
    </row>
    <row r="629" spans="16:30" ht="13">
      <c r="P629" s="173"/>
      <c r="Q629" s="173"/>
      <c r="AC629" s="173"/>
      <c r="AD629" s="173"/>
    </row>
    <row r="630" spans="16:30" ht="13">
      <c r="P630" s="173"/>
      <c r="Q630" s="173"/>
      <c r="AC630" s="173"/>
      <c r="AD630" s="173"/>
    </row>
    <row r="631" spans="16:30" ht="13">
      <c r="P631" s="173"/>
      <c r="Q631" s="173"/>
      <c r="AC631" s="173"/>
      <c r="AD631" s="173"/>
    </row>
    <row r="632" spans="16:30" ht="13">
      <c r="P632" s="173"/>
      <c r="Q632" s="173"/>
      <c r="AC632" s="173"/>
      <c r="AD632" s="173"/>
    </row>
    <row r="633" spans="16:30" ht="13">
      <c r="P633" s="173"/>
      <c r="Q633" s="173"/>
      <c r="AC633" s="173"/>
      <c r="AD633" s="173"/>
    </row>
    <row r="634" spans="16:30" ht="13">
      <c r="P634" s="173"/>
      <c r="Q634" s="173"/>
      <c r="AC634" s="173"/>
      <c r="AD634" s="173"/>
    </row>
    <row r="635" spans="16:30" ht="13">
      <c r="P635" s="173"/>
      <c r="Q635" s="173"/>
      <c r="AC635" s="173"/>
      <c r="AD635" s="173"/>
    </row>
    <row r="636" spans="16:30" ht="13">
      <c r="P636" s="173"/>
      <c r="Q636" s="173"/>
      <c r="AC636" s="173"/>
      <c r="AD636" s="173"/>
    </row>
    <row r="637" spans="16:30" ht="13">
      <c r="P637" s="173"/>
      <c r="Q637" s="173"/>
      <c r="AC637" s="173"/>
      <c r="AD637" s="173"/>
    </row>
    <row r="638" spans="16:30" ht="13">
      <c r="P638" s="173"/>
      <c r="Q638" s="173"/>
      <c r="AC638" s="173"/>
      <c r="AD638" s="173"/>
    </row>
    <row r="639" spans="16:30" ht="13">
      <c r="P639" s="173"/>
      <c r="Q639" s="173"/>
      <c r="AC639" s="173"/>
      <c r="AD639" s="173"/>
    </row>
    <row r="640" spans="16:30" ht="13">
      <c r="P640" s="173"/>
      <c r="Q640" s="173"/>
      <c r="AC640" s="173"/>
      <c r="AD640" s="173"/>
    </row>
    <row r="641" spans="16:30" ht="13">
      <c r="P641" s="173"/>
      <c r="Q641" s="173"/>
      <c r="AC641" s="173"/>
      <c r="AD641" s="173"/>
    </row>
    <row r="642" spans="16:30" ht="13">
      <c r="P642" s="173"/>
      <c r="Q642" s="173"/>
      <c r="AC642" s="173"/>
      <c r="AD642" s="173"/>
    </row>
    <row r="643" spans="16:30" ht="13">
      <c r="P643" s="173"/>
      <c r="Q643" s="173"/>
      <c r="AC643" s="173"/>
      <c r="AD643" s="173"/>
    </row>
    <row r="644" spans="16:30" ht="13">
      <c r="P644" s="173"/>
      <c r="Q644" s="173"/>
      <c r="AC644" s="173"/>
      <c r="AD644" s="173"/>
    </row>
    <row r="645" spans="16:30" ht="13">
      <c r="P645" s="173"/>
      <c r="Q645" s="173"/>
      <c r="AC645" s="173"/>
      <c r="AD645" s="173"/>
    </row>
    <row r="646" spans="16:30" ht="13">
      <c r="P646" s="173"/>
      <c r="Q646" s="173"/>
      <c r="AC646" s="173"/>
      <c r="AD646" s="173"/>
    </row>
    <row r="647" spans="16:30" ht="13">
      <c r="P647" s="173"/>
      <c r="Q647" s="173"/>
      <c r="AC647" s="173"/>
      <c r="AD647" s="173"/>
    </row>
    <row r="648" spans="16:30" ht="13">
      <c r="P648" s="173"/>
      <c r="Q648" s="173"/>
      <c r="AC648" s="173"/>
      <c r="AD648" s="173"/>
    </row>
    <row r="649" spans="16:30" ht="13">
      <c r="P649" s="173"/>
      <c r="Q649" s="173"/>
      <c r="AC649" s="173"/>
      <c r="AD649" s="173"/>
    </row>
    <row r="650" spans="16:30" ht="13">
      <c r="P650" s="173"/>
      <c r="Q650" s="173"/>
      <c r="AC650" s="173"/>
      <c r="AD650" s="173"/>
    </row>
    <row r="651" spans="16:30" ht="13">
      <c r="P651" s="173"/>
      <c r="Q651" s="173"/>
      <c r="AC651" s="173"/>
      <c r="AD651" s="173"/>
    </row>
    <row r="652" spans="16:30" ht="13">
      <c r="P652" s="173"/>
      <c r="Q652" s="173"/>
      <c r="AC652" s="173"/>
      <c r="AD652" s="173"/>
    </row>
    <row r="653" spans="16:30" ht="13">
      <c r="P653" s="173"/>
      <c r="Q653" s="173"/>
      <c r="AC653" s="173"/>
      <c r="AD653" s="173"/>
    </row>
    <row r="654" spans="16:30" ht="13">
      <c r="P654" s="173"/>
      <c r="Q654" s="173"/>
      <c r="AC654" s="173"/>
      <c r="AD654" s="173"/>
    </row>
    <row r="655" spans="16:30" ht="13">
      <c r="P655" s="173"/>
      <c r="Q655" s="173"/>
      <c r="AC655" s="173"/>
      <c r="AD655" s="173"/>
    </row>
    <row r="656" spans="16:30" ht="13">
      <c r="P656" s="173"/>
      <c r="Q656" s="173"/>
      <c r="AC656" s="173"/>
      <c r="AD656" s="173"/>
    </row>
    <row r="657" spans="16:30" ht="13">
      <c r="P657" s="173"/>
      <c r="Q657" s="173"/>
      <c r="AC657" s="173"/>
      <c r="AD657" s="173"/>
    </row>
    <row r="658" spans="16:30" ht="13">
      <c r="P658" s="173"/>
      <c r="Q658" s="173"/>
      <c r="AC658" s="173"/>
      <c r="AD658" s="173"/>
    </row>
    <row r="659" spans="16:30" ht="13">
      <c r="P659" s="173"/>
      <c r="Q659" s="173"/>
      <c r="AC659" s="173"/>
      <c r="AD659" s="173"/>
    </row>
    <row r="660" spans="16:30" ht="13">
      <c r="P660" s="173"/>
      <c r="Q660" s="173"/>
      <c r="AC660" s="173"/>
      <c r="AD660" s="173"/>
    </row>
    <row r="661" spans="16:30" ht="13">
      <c r="P661" s="173"/>
      <c r="Q661" s="173"/>
      <c r="AC661" s="173"/>
      <c r="AD661" s="173"/>
    </row>
    <row r="662" spans="16:30" ht="13">
      <c r="P662" s="173"/>
      <c r="Q662" s="173"/>
      <c r="AC662" s="173"/>
      <c r="AD662" s="173"/>
    </row>
    <row r="663" spans="16:30" ht="13">
      <c r="P663" s="173"/>
      <c r="Q663" s="173"/>
      <c r="AC663" s="173"/>
      <c r="AD663" s="173"/>
    </row>
    <row r="664" spans="16:30" ht="13">
      <c r="P664" s="173"/>
      <c r="Q664" s="173"/>
      <c r="AC664" s="173"/>
      <c r="AD664" s="173"/>
    </row>
    <row r="665" spans="16:30" ht="13">
      <c r="P665" s="173"/>
      <c r="Q665" s="173"/>
      <c r="AC665" s="173"/>
      <c r="AD665" s="173"/>
    </row>
    <row r="666" spans="16:30" ht="13">
      <c r="P666" s="173"/>
      <c r="Q666" s="173"/>
      <c r="AC666" s="173"/>
      <c r="AD666" s="173"/>
    </row>
    <row r="667" spans="16:30" ht="13">
      <c r="P667" s="173"/>
      <c r="Q667" s="173"/>
      <c r="AC667" s="173"/>
      <c r="AD667" s="173"/>
    </row>
    <row r="668" spans="16:30" ht="13">
      <c r="P668" s="173"/>
      <c r="Q668" s="173"/>
      <c r="AC668" s="173"/>
      <c r="AD668" s="173"/>
    </row>
    <row r="669" spans="16:30" ht="13">
      <c r="P669" s="173"/>
      <c r="Q669" s="173"/>
      <c r="AC669" s="173"/>
      <c r="AD669" s="173"/>
    </row>
    <row r="670" spans="16:30" ht="13">
      <c r="P670" s="173"/>
      <c r="Q670" s="173"/>
      <c r="AC670" s="173"/>
      <c r="AD670" s="173"/>
    </row>
    <row r="671" spans="16:30" ht="13">
      <c r="P671" s="173"/>
      <c r="Q671" s="173"/>
      <c r="AC671" s="173"/>
      <c r="AD671" s="173"/>
    </row>
    <row r="672" spans="16:30" ht="13">
      <c r="P672" s="173"/>
      <c r="Q672" s="173"/>
      <c r="AC672" s="173"/>
      <c r="AD672" s="173"/>
    </row>
    <row r="673" spans="16:30" ht="13">
      <c r="P673" s="173"/>
      <c r="Q673" s="173"/>
      <c r="AC673" s="173"/>
      <c r="AD673" s="173"/>
    </row>
    <row r="674" spans="16:30" ht="13">
      <c r="P674" s="173"/>
      <c r="Q674" s="173"/>
      <c r="AC674" s="173"/>
      <c r="AD674" s="173"/>
    </row>
    <row r="675" spans="16:30" ht="13">
      <c r="P675" s="173"/>
      <c r="Q675" s="173"/>
      <c r="AC675" s="173"/>
      <c r="AD675" s="173"/>
    </row>
    <row r="676" spans="16:30" ht="13">
      <c r="P676" s="173"/>
      <c r="Q676" s="173"/>
      <c r="AC676" s="173"/>
      <c r="AD676" s="173"/>
    </row>
    <row r="677" spans="16:30" ht="13">
      <c r="P677" s="173"/>
      <c r="Q677" s="173"/>
      <c r="AC677" s="173"/>
      <c r="AD677" s="173"/>
    </row>
    <row r="678" spans="16:30" ht="13">
      <c r="P678" s="173"/>
      <c r="Q678" s="173"/>
      <c r="AC678" s="173"/>
      <c r="AD678" s="173"/>
    </row>
    <row r="679" spans="16:30" ht="13">
      <c r="P679" s="173"/>
      <c r="Q679" s="173"/>
      <c r="AC679" s="173"/>
      <c r="AD679" s="173"/>
    </row>
    <row r="680" spans="16:30" ht="13">
      <c r="P680" s="173"/>
      <c r="Q680" s="173"/>
      <c r="AC680" s="173"/>
      <c r="AD680" s="173"/>
    </row>
    <row r="681" spans="16:30" ht="13">
      <c r="P681" s="173"/>
      <c r="Q681" s="173"/>
      <c r="AC681" s="173"/>
      <c r="AD681" s="173"/>
    </row>
    <row r="682" spans="16:30" ht="13">
      <c r="P682" s="173"/>
      <c r="Q682" s="173"/>
      <c r="AC682" s="173"/>
      <c r="AD682" s="173"/>
    </row>
    <row r="683" spans="16:30" ht="13">
      <c r="P683" s="173"/>
      <c r="Q683" s="173"/>
      <c r="AC683" s="173"/>
      <c r="AD683" s="173"/>
    </row>
    <row r="684" spans="16:30" ht="13">
      <c r="P684" s="173"/>
      <c r="Q684" s="173"/>
      <c r="AC684" s="173"/>
      <c r="AD684" s="173"/>
    </row>
    <row r="685" spans="16:30" ht="13">
      <c r="P685" s="173"/>
      <c r="Q685" s="173"/>
      <c r="AC685" s="173"/>
      <c r="AD685" s="173"/>
    </row>
    <row r="686" spans="16:30" ht="13">
      <c r="P686" s="173"/>
      <c r="Q686" s="173"/>
      <c r="AC686" s="173"/>
      <c r="AD686" s="173"/>
    </row>
    <row r="687" spans="16:30" ht="13">
      <c r="P687" s="173"/>
      <c r="Q687" s="173"/>
      <c r="AC687" s="173"/>
      <c r="AD687" s="173"/>
    </row>
    <row r="688" spans="16:30" ht="13">
      <c r="P688" s="173"/>
      <c r="Q688" s="173"/>
      <c r="AC688" s="173"/>
      <c r="AD688" s="173"/>
    </row>
    <row r="689" spans="16:30" ht="13">
      <c r="P689" s="173"/>
      <c r="Q689" s="173"/>
      <c r="AC689" s="173"/>
      <c r="AD689" s="173"/>
    </row>
    <row r="690" spans="16:30" ht="13">
      <c r="P690" s="173"/>
      <c r="Q690" s="173"/>
      <c r="AC690" s="173"/>
      <c r="AD690" s="173"/>
    </row>
    <row r="691" spans="16:30" ht="13">
      <c r="P691" s="173"/>
      <c r="Q691" s="173"/>
      <c r="AC691" s="173"/>
      <c r="AD691" s="173"/>
    </row>
    <row r="692" spans="16:30" ht="13">
      <c r="P692" s="173"/>
      <c r="Q692" s="173"/>
      <c r="AC692" s="173"/>
      <c r="AD692" s="173"/>
    </row>
    <row r="693" spans="16:30" ht="13">
      <c r="P693" s="173"/>
      <c r="Q693" s="173"/>
      <c r="AC693" s="173"/>
      <c r="AD693" s="173"/>
    </row>
    <row r="694" spans="16:30" ht="13">
      <c r="P694" s="173"/>
      <c r="Q694" s="173"/>
      <c r="AC694" s="173"/>
      <c r="AD694" s="173"/>
    </row>
    <row r="695" spans="16:30" ht="13">
      <c r="P695" s="173"/>
      <c r="Q695" s="173"/>
      <c r="AC695" s="173"/>
      <c r="AD695" s="173"/>
    </row>
    <row r="696" spans="16:30" ht="13">
      <c r="P696" s="173"/>
      <c r="Q696" s="173"/>
      <c r="AC696" s="173"/>
      <c r="AD696" s="173"/>
    </row>
    <row r="697" spans="16:30" ht="13">
      <c r="P697" s="173"/>
      <c r="Q697" s="173"/>
      <c r="AC697" s="173"/>
      <c r="AD697" s="173"/>
    </row>
    <row r="698" spans="16:30" ht="13">
      <c r="P698" s="173"/>
      <c r="Q698" s="173"/>
      <c r="AC698" s="173"/>
      <c r="AD698" s="173"/>
    </row>
    <row r="699" spans="16:30" ht="13">
      <c r="P699" s="173"/>
      <c r="Q699" s="173"/>
      <c r="AC699" s="173"/>
      <c r="AD699" s="173"/>
    </row>
    <row r="700" spans="16:30" ht="13">
      <c r="P700" s="173"/>
      <c r="Q700" s="173"/>
      <c r="AC700" s="173"/>
      <c r="AD700" s="173"/>
    </row>
    <row r="701" spans="16:30" ht="13">
      <c r="P701" s="173"/>
      <c r="Q701" s="173"/>
      <c r="AC701" s="173"/>
      <c r="AD701" s="173"/>
    </row>
    <row r="702" spans="16:30" ht="13">
      <c r="P702" s="173"/>
      <c r="Q702" s="173"/>
      <c r="AC702" s="173"/>
      <c r="AD702" s="173"/>
    </row>
    <row r="703" spans="16:30" ht="13">
      <c r="P703" s="173"/>
      <c r="Q703" s="173"/>
      <c r="AC703" s="173"/>
      <c r="AD703" s="173"/>
    </row>
    <row r="704" spans="16:30" ht="13">
      <c r="P704" s="173"/>
      <c r="Q704" s="173"/>
      <c r="AC704" s="173"/>
      <c r="AD704" s="173"/>
    </row>
    <row r="705" spans="16:30" ht="13">
      <c r="P705" s="173"/>
      <c r="Q705" s="173"/>
      <c r="AC705" s="173"/>
      <c r="AD705" s="173"/>
    </row>
    <row r="706" spans="16:30" ht="13">
      <c r="P706" s="173"/>
      <c r="Q706" s="173"/>
      <c r="AC706" s="173"/>
      <c r="AD706" s="173"/>
    </row>
    <row r="707" spans="16:30" ht="13">
      <c r="P707" s="173"/>
      <c r="Q707" s="173"/>
      <c r="AC707" s="173"/>
      <c r="AD707" s="173"/>
    </row>
    <row r="708" spans="16:30" ht="13">
      <c r="P708" s="173"/>
      <c r="Q708" s="173"/>
      <c r="AC708" s="173"/>
      <c r="AD708" s="173"/>
    </row>
    <row r="709" spans="16:30" ht="13">
      <c r="P709" s="173"/>
      <c r="Q709" s="173"/>
      <c r="AC709" s="173"/>
      <c r="AD709" s="173"/>
    </row>
    <row r="710" spans="16:30" ht="13">
      <c r="P710" s="173"/>
      <c r="Q710" s="173"/>
      <c r="AC710" s="173"/>
      <c r="AD710" s="173"/>
    </row>
    <row r="711" spans="16:30" ht="13">
      <c r="P711" s="173"/>
      <c r="Q711" s="173"/>
      <c r="AC711" s="173"/>
      <c r="AD711" s="173"/>
    </row>
    <row r="712" spans="16:30" ht="13">
      <c r="P712" s="173"/>
      <c r="Q712" s="173"/>
      <c r="AC712" s="173"/>
      <c r="AD712" s="173"/>
    </row>
    <row r="713" spans="16:30" ht="13">
      <c r="P713" s="173"/>
      <c r="Q713" s="173"/>
      <c r="AC713" s="173"/>
      <c r="AD713" s="173"/>
    </row>
    <row r="714" spans="16:30" ht="13">
      <c r="P714" s="173"/>
      <c r="Q714" s="173"/>
      <c r="AC714" s="173"/>
      <c r="AD714" s="173"/>
    </row>
    <row r="715" spans="16:30" ht="13">
      <c r="P715" s="173"/>
      <c r="Q715" s="173"/>
      <c r="AC715" s="173"/>
      <c r="AD715" s="173"/>
    </row>
    <row r="716" spans="16:30" ht="13">
      <c r="P716" s="173"/>
      <c r="Q716" s="173"/>
      <c r="AC716" s="173"/>
      <c r="AD716" s="173"/>
    </row>
    <row r="717" spans="16:30" ht="13">
      <c r="P717" s="173"/>
      <c r="Q717" s="173"/>
      <c r="AC717" s="173"/>
      <c r="AD717" s="173"/>
    </row>
    <row r="718" spans="16:30" ht="13">
      <c r="P718" s="173"/>
      <c r="Q718" s="173"/>
      <c r="AC718" s="173"/>
      <c r="AD718" s="173"/>
    </row>
    <row r="719" spans="16:30" ht="13">
      <c r="P719" s="173"/>
      <c r="Q719" s="173"/>
      <c r="AC719" s="173"/>
      <c r="AD719" s="173"/>
    </row>
    <row r="720" spans="16:30" ht="13">
      <c r="P720" s="173"/>
      <c r="Q720" s="173"/>
      <c r="AC720" s="173"/>
      <c r="AD720" s="173"/>
    </row>
    <row r="721" spans="16:30" ht="13">
      <c r="P721" s="173"/>
      <c r="Q721" s="173"/>
      <c r="AC721" s="173"/>
      <c r="AD721" s="173"/>
    </row>
    <row r="722" spans="16:30" ht="13">
      <c r="P722" s="173"/>
      <c r="Q722" s="173"/>
      <c r="AC722" s="173"/>
      <c r="AD722" s="173"/>
    </row>
    <row r="723" spans="16:30" ht="13">
      <c r="P723" s="173"/>
      <c r="Q723" s="173"/>
      <c r="AC723" s="173"/>
      <c r="AD723" s="173"/>
    </row>
    <row r="724" spans="16:30" ht="13">
      <c r="P724" s="173"/>
      <c r="Q724" s="173"/>
      <c r="AC724" s="173"/>
      <c r="AD724" s="173"/>
    </row>
    <row r="725" spans="16:30" ht="13">
      <c r="P725" s="173"/>
      <c r="Q725" s="173"/>
      <c r="AC725" s="173"/>
      <c r="AD725" s="173"/>
    </row>
    <row r="726" spans="16:30" ht="13">
      <c r="P726" s="173"/>
      <c r="Q726" s="173"/>
      <c r="AC726" s="173"/>
      <c r="AD726" s="173"/>
    </row>
    <row r="727" spans="16:30" ht="13">
      <c r="P727" s="173"/>
      <c r="Q727" s="173"/>
      <c r="AC727" s="173"/>
      <c r="AD727" s="173"/>
    </row>
    <row r="728" spans="16:30" ht="13">
      <c r="P728" s="173"/>
      <c r="Q728" s="173"/>
      <c r="AC728" s="173"/>
      <c r="AD728" s="173"/>
    </row>
    <row r="729" spans="16:30" ht="13">
      <c r="P729" s="173"/>
      <c r="Q729" s="173"/>
      <c r="AC729" s="173"/>
      <c r="AD729" s="173"/>
    </row>
    <row r="730" spans="16:30" ht="13">
      <c r="P730" s="173"/>
      <c r="Q730" s="173"/>
      <c r="AC730" s="173"/>
      <c r="AD730" s="173"/>
    </row>
    <row r="731" spans="16:30" ht="13">
      <c r="P731" s="173"/>
      <c r="Q731" s="173"/>
      <c r="AC731" s="173"/>
      <c r="AD731" s="173"/>
    </row>
    <row r="732" spans="16:30" ht="13">
      <c r="P732" s="173"/>
      <c r="Q732" s="173"/>
      <c r="AC732" s="173"/>
      <c r="AD732" s="173"/>
    </row>
    <row r="733" spans="16:30" ht="13">
      <c r="P733" s="173"/>
      <c r="Q733" s="173"/>
      <c r="AC733" s="173"/>
      <c r="AD733" s="173"/>
    </row>
    <row r="734" spans="16:30" ht="13">
      <c r="P734" s="173"/>
      <c r="Q734" s="173"/>
      <c r="AC734" s="173"/>
      <c r="AD734" s="173"/>
    </row>
    <row r="735" spans="16:30" ht="13">
      <c r="P735" s="173"/>
      <c r="Q735" s="173"/>
      <c r="AC735" s="173"/>
      <c r="AD735" s="173"/>
    </row>
    <row r="736" spans="16:30" ht="13">
      <c r="P736" s="173"/>
      <c r="Q736" s="173"/>
      <c r="AC736" s="173"/>
      <c r="AD736" s="173"/>
    </row>
    <row r="737" spans="16:30" ht="13">
      <c r="P737" s="173"/>
      <c r="Q737" s="173"/>
      <c r="AC737" s="173"/>
      <c r="AD737" s="173"/>
    </row>
    <row r="738" spans="16:30" ht="13">
      <c r="P738" s="173"/>
      <c r="Q738" s="173"/>
      <c r="AC738" s="173"/>
      <c r="AD738" s="173"/>
    </row>
    <row r="739" spans="16:30" ht="13">
      <c r="P739" s="173"/>
      <c r="Q739" s="173"/>
      <c r="AC739" s="173"/>
      <c r="AD739" s="173"/>
    </row>
    <row r="740" spans="16:30" ht="13">
      <c r="P740" s="173"/>
      <c r="Q740" s="173"/>
      <c r="AC740" s="173"/>
      <c r="AD740" s="173"/>
    </row>
    <row r="741" spans="16:30" ht="13">
      <c r="P741" s="173"/>
      <c r="Q741" s="173"/>
      <c r="AC741" s="173"/>
      <c r="AD741" s="173"/>
    </row>
    <row r="742" spans="16:30" ht="13">
      <c r="P742" s="173"/>
      <c r="Q742" s="173"/>
      <c r="AC742" s="173"/>
      <c r="AD742" s="173"/>
    </row>
    <row r="743" spans="16:30" ht="13">
      <c r="P743" s="173"/>
      <c r="Q743" s="173"/>
      <c r="AC743" s="173"/>
      <c r="AD743" s="173"/>
    </row>
    <row r="744" spans="16:30" ht="13">
      <c r="P744" s="173"/>
      <c r="Q744" s="173"/>
      <c r="AC744" s="173"/>
      <c r="AD744" s="173"/>
    </row>
    <row r="745" spans="16:30" ht="13">
      <c r="P745" s="173"/>
      <c r="Q745" s="173"/>
      <c r="AC745" s="173"/>
      <c r="AD745" s="173"/>
    </row>
    <row r="746" spans="16:30" ht="13">
      <c r="P746" s="173"/>
      <c r="Q746" s="173"/>
      <c r="AC746" s="173"/>
      <c r="AD746" s="173"/>
    </row>
    <row r="747" spans="16:30" ht="13">
      <c r="P747" s="173"/>
      <c r="Q747" s="173"/>
      <c r="AC747" s="173"/>
      <c r="AD747" s="173"/>
    </row>
    <row r="748" spans="16:30" ht="13">
      <c r="P748" s="173"/>
      <c r="Q748" s="173"/>
      <c r="AC748" s="173"/>
      <c r="AD748" s="173"/>
    </row>
    <row r="749" spans="16:30" ht="13">
      <c r="P749" s="173"/>
      <c r="Q749" s="173"/>
      <c r="AC749" s="173"/>
      <c r="AD749" s="173"/>
    </row>
    <row r="750" spans="16:30" ht="13">
      <c r="P750" s="173"/>
      <c r="Q750" s="173"/>
      <c r="AC750" s="173"/>
      <c r="AD750" s="173"/>
    </row>
    <row r="751" spans="16:30" ht="13">
      <c r="P751" s="173"/>
      <c r="Q751" s="173"/>
      <c r="AC751" s="173"/>
      <c r="AD751" s="173"/>
    </row>
    <row r="752" spans="16:30" ht="13">
      <c r="P752" s="173"/>
      <c r="Q752" s="173"/>
      <c r="AC752" s="173"/>
      <c r="AD752" s="173"/>
    </row>
    <row r="753" spans="16:30" ht="13">
      <c r="P753" s="173"/>
      <c r="Q753" s="173"/>
      <c r="AC753" s="173"/>
      <c r="AD753" s="173"/>
    </row>
    <row r="754" spans="16:30" ht="13">
      <c r="P754" s="173"/>
      <c r="Q754" s="173"/>
      <c r="AC754" s="173"/>
      <c r="AD754" s="173"/>
    </row>
    <row r="755" spans="16:30" ht="13">
      <c r="P755" s="173"/>
      <c r="Q755" s="173"/>
      <c r="AC755" s="173"/>
      <c r="AD755" s="173"/>
    </row>
    <row r="756" spans="16:30" ht="13">
      <c r="P756" s="173"/>
      <c r="Q756" s="173"/>
      <c r="AC756" s="173"/>
      <c r="AD756" s="173"/>
    </row>
    <row r="757" spans="16:30" ht="13">
      <c r="P757" s="173"/>
      <c r="Q757" s="173"/>
      <c r="AC757" s="173"/>
      <c r="AD757" s="173"/>
    </row>
    <row r="758" spans="16:30" ht="13">
      <c r="P758" s="173"/>
      <c r="Q758" s="173"/>
      <c r="AC758" s="173"/>
      <c r="AD758" s="173"/>
    </row>
    <row r="759" spans="16:30" ht="13">
      <c r="P759" s="173"/>
      <c r="Q759" s="173"/>
      <c r="AC759" s="173"/>
      <c r="AD759" s="173"/>
    </row>
    <row r="760" spans="16:30" ht="13">
      <c r="P760" s="173"/>
      <c r="Q760" s="173"/>
      <c r="AC760" s="173"/>
      <c r="AD760" s="173"/>
    </row>
    <row r="761" spans="16:30" ht="13">
      <c r="P761" s="173"/>
      <c r="Q761" s="173"/>
      <c r="AC761" s="173"/>
      <c r="AD761" s="173"/>
    </row>
    <row r="762" spans="16:30" ht="13">
      <c r="P762" s="173"/>
      <c r="Q762" s="173"/>
      <c r="AC762" s="173"/>
      <c r="AD762" s="173"/>
    </row>
    <row r="763" spans="16:30" ht="13">
      <c r="P763" s="173"/>
      <c r="Q763" s="173"/>
      <c r="AC763" s="173"/>
      <c r="AD763" s="173"/>
    </row>
    <row r="764" spans="16:30" ht="13">
      <c r="P764" s="173"/>
      <c r="Q764" s="173"/>
      <c r="AC764" s="173"/>
      <c r="AD764" s="173"/>
    </row>
    <row r="765" spans="16:30" ht="13">
      <c r="P765" s="173"/>
      <c r="Q765" s="173"/>
      <c r="AC765" s="173"/>
      <c r="AD765" s="173"/>
    </row>
    <row r="766" spans="16:30" ht="13">
      <c r="P766" s="173"/>
      <c r="Q766" s="173"/>
      <c r="AC766" s="173"/>
      <c r="AD766" s="173"/>
    </row>
    <row r="767" spans="16:30" ht="13">
      <c r="P767" s="173"/>
      <c r="Q767" s="173"/>
      <c r="AC767" s="173"/>
      <c r="AD767" s="173"/>
    </row>
    <row r="768" spans="16:30" ht="13">
      <c r="P768" s="173"/>
      <c r="Q768" s="173"/>
      <c r="AC768" s="173"/>
      <c r="AD768" s="173"/>
    </row>
    <row r="769" spans="16:30" ht="13">
      <c r="P769" s="173"/>
      <c r="Q769" s="173"/>
      <c r="AC769" s="173"/>
      <c r="AD769" s="173"/>
    </row>
    <row r="770" spans="16:30" ht="13">
      <c r="P770" s="173"/>
      <c r="Q770" s="173"/>
      <c r="AC770" s="173"/>
      <c r="AD770" s="173"/>
    </row>
    <row r="771" spans="16:30" ht="13">
      <c r="P771" s="173"/>
      <c r="Q771" s="173"/>
      <c r="AC771" s="173"/>
      <c r="AD771" s="173"/>
    </row>
    <row r="772" spans="16:30" ht="13">
      <c r="P772" s="173"/>
      <c r="Q772" s="173"/>
      <c r="AC772" s="173"/>
      <c r="AD772" s="173"/>
    </row>
    <row r="773" spans="16:30" ht="13">
      <c r="P773" s="173"/>
      <c r="Q773" s="173"/>
      <c r="AC773" s="173"/>
      <c r="AD773" s="173"/>
    </row>
    <row r="774" spans="16:30" ht="13">
      <c r="P774" s="173"/>
      <c r="Q774" s="173"/>
      <c r="AC774" s="173"/>
      <c r="AD774" s="173"/>
    </row>
    <row r="775" spans="16:30" ht="13">
      <c r="P775" s="173"/>
      <c r="Q775" s="173"/>
      <c r="AC775" s="173"/>
      <c r="AD775" s="173"/>
    </row>
    <row r="776" spans="16:30" ht="13">
      <c r="P776" s="173"/>
      <c r="Q776" s="173"/>
      <c r="AC776" s="173"/>
      <c r="AD776" s="173"/>
    </row>
    <row r="777" spans="16:30" ht="13">
      <c r="P777" s="173"/>
      <c r="Q777" s="173"/>
      <c r="AC777" s="173"/>
      <c r="AD777" s="173"/>
    </row>
    <row r="778" spans="16:30" ht="13">
      <c r="P778" s="173"/>
      <c r="Q778" s="173"/>
      <c r="AC778" s="173"/>
      <c r="AD778" s="173"/>
    </row>
    <row r="779" spans="16:30" ht="13">
      <c r="P779" s="173"/>
      <c r="Q779" s="173"/>
      <c r="AC779" s="173"/>
      <c r="AD779" s="173"/>
    </row>
    <row r="780" spans="16:30" ht="13">
      <c r="P780" s="173"/>
      <c r="Q780" s="173"/>
      <c r="AC780" s="173"/>
      <c r="AD780" s="173"/>
    </row>
    <row r="781" spans="16:30" ht="13">
      <c r="P781" s="173"/>
      <c r="Q781" s="173"/>
      <c r="AC781" s="173"/>
      <c r="AD781" s="173"/>
    </row>
    <row r="782" spans="16:30" ht="13">
      <c r="P782" s="173"/>
      <c r="Q782" s="173"/>
      <c r="AC782" s="173"/>
      <c r="AD782" s="173"/>
    </row>
    <row r="783" spans="16:30" ht="13">
      <c r="P783" s="173"/>
      <c r="Q783" s="173"/>
      <c r="AC783" s="173"/>
      <c r="AD783" s="173"/>
    </row>
    <row r="784" spans="16:30" ht="13">
      <c r="P784" s="173"/>
      <c r="Q784" s="173"/>
      <c r="AC784" s="173"/>
      <c r="AD784" s="173"/>
    </row>
    <row r="785" spans="16:30" ht="13">
      <c r="P785" s="173"/>
      <c r="Q785" s="173"/>
      <c r="AC785" s="173"/>
      <c r="AD785" s="173"/>
    </row>
    <row r="786" spans="16:30" ht="13">
      <c r="P786" s="173"/>
      <c r="Q786" s="173"/>
      <c r="AC786" s="173"/>
      <c r="AD786" s="173"/>
    </row>
    <row r="787" spans="16:30" ht="13">
      <c r="P787" s="173"/>
      <c r="Q787" s="173"/>
      <c r="AC787" s="173"/>
      <c r="AD787" s="173"/>
    </row>
    <row r="788" spans="16:30" ht="13">
      <c r="P788" s="173"/>
      <c r="Q788" s="173"/>
      <c r="AC788" s="173"/>
      <c r="AD788" s="173"/>
    </row>
    <row r="789" spans="16:30" ht="13">
      <c r="P789" s="173"/>
      <c r="Q789" s="173"/>
      <c r="AC789" s="173"/>
      <c r="AD789" s="173"/>
    </row>
    <row r="790" spans="16:30" ht="13">
      <c r="P790" s="173"/>
      <c r="Q790" s="173"/>
      <c r="AC790" s="173"/>
      <c r="AD790" s="173"/>
    </row>
    <row r="791" spans="16:30" ht="13">
      <c r="P791" s="173"/>
      <c r="Q791" s="173"/>
      <c r="AC791" s="173"/>
      <c r="AD791" s="173"/>
    </row>
    <row r="792" spans="16:30" ht="13">
      <c r="P792" s="173"/>
      <c r="Q792" s="173"/>
      <c r="AC792" s="173"/>
      <c r="AD792" s="173"/>
    </row>
    <row r="793" spans="16:30" ht="13">
      <c r="P793" s="173"/>
      <c r="Q793" s="173"/>
      <c r="AC793" s="173"/>
      <c r="AD793" s="173"/>
    </row>
    <row r="794" spans="16:30" ht="13">
      <c r="P794" s="173"/>
      <c r="Q794" s="173"/>
      <c r="AC794" s="173"/>
      <c r="AD794" s="173"/>
    </row>
    <row r="795" spans="16:30" ht="13">
      <c r="P795" s="173"/>
      <c r="Q795" s="173"/>
      <c r="AC795" s="173"/>
      <c r="AD795" s="173"/>
    </row>
    <row r="796" spans="16:30" ht="13">
      <c r="P796" s="173"/>
      <c r="Q796" s="173"/>
      <c r="AC796" s="173"/>
      <c r="AD796" s="173"/>
    </row>
    <row r="797" spans="16:30" ht="13">
      <c r="P797" s="173"/>
      <c r="Q797" s="173"/>
      <c r="AC797" s="173"/>
      <c r="AD797" s="173"/>
    </row>
    <row r="798" spans="16:30" ht="13">
      <c r="P798" s="173"/>
      <c r="Q798" s="173"/>
      <c r="AC798" s="173"/>
      <c r="AD798" s="173"/>
    </row>
    <row r="799" spans="16:30" ht="13">
      <c r="P799" s="173"/>
      <c r="Q799" s="173"/>
      <c r="AC799" s="173"/>
      <c r="AD799" s="173"/>
    </row>
    <row r="800" spans="16:30" ht="13">
      <c r="P800" s="173"/>
      <c r="Q800" s="173"/>
      <c r="AC800" s="173"/>
      <c r="AD800" s="173"/>
    </row>
    <row r="801" spans="16:30" ht="13">
      <c r="P801" s="173"/>
      <c r="Q801" s="173"/>
      <c r="AC801" s="173"/>
      <c r="AD801" s="173"/>
    </row>
    <row r="802" spans="16:30" ht="13">
      <c r="P802" s="173"/>
      <c r="Q802" s="173"/>
      <c r="AC802" s="173"/>
      <c r="AD802" s="173"/>
    </row>
    <row r="803" spans="16:30" ht="13">
      <c r="P803" s="173"/>
      <c r="Q803" s="173"/>
      <c r="AC803" s="173"/>
      <c r="AD803" s="173"/>
    </row>
    <row r="804" spans="16:30" ht="13">
      <c r="P804" s="173"/>
      <c r="Q804" s="173"/>
      <c r="AC804" s="173"/>
      <c r="AD804" s="173"/>
    </row>
    <row r="805" spans="16:30" ht="13">
      <c r="P805" s="173"/>
      <c r="Q805" s="173"/>
      <c r="AC805" s="173"/>
      <c r="AD805" s="173"/>
    </row>
    <row r="806" spans="16:30" ht="13">
      <c r="P806" s="173"/>
      <c r="Q806" s="173"/>
      <c r="AC806" s="173"/>
      <c r="AD806" s="173"/>
    </row>
    <row r="807" spans="16:30" ht="13">
      <c r="P807" s="173"/>
      <c r="Q807" s="173"/>
      <c r="AC807" s="173"/>
      <c r="AD807" s="173"/>
    </row>
    <row r="808" spans="16:30" ht="13">
      <c r="P808" s="173"/>
      <c r="Q808" s="173"/>
      <c r="AC808" s="173"/>
      <c r="AD808" s="173"/>
    </row>
    <row r="809" spans="16:30" ht="13">
      <c r="P809" s="173"/>
      <c r="Q809" s="173"/>
      <c r="AC809" s="173"/>
      <c r="AD809" s="173"/>
    </row>
    <row r="810" spans="16:30" ht="13">
      <c r="P810" s="173"/>
      <c r="Q810" s="173"/>
      <c r="AC810" s="173"/>
      <c r="AD810" s="173"/>
    </row>
    <row r="811" spans="16:30" ht="13">
      <c r="P811" s="173"/>
      <c r="Q811" s="173"/>
      <c r="AC811" s="173"/>
      <c r="AD811" s="173"/>
    </row>
    <row r="812" spans="16:30" ht="13">
      <c r="P812" s="173"/>
      <c r="Q812" s="173"/>
      <c r="AC812" s="173"/>
      <c r="AD812" s="173"/>
    </row>
    <row r="813" spans="16:30" ht="13">
      <c r="P813" s="173"/>
      <c r="Q813" s="173"/>
      <c r="AC813" s="173"/>
      <c r="AD813" s="173"/>
    </row>
    <row r="814" spans="16:30" ht="13">
      <c r="P814" s="173"/>
      <c r="Q814" s="173"/>
      <c r="AC814" s="173"/>
      <c r="AD814" s="173"/>
    </row>
    <row r="815" spans="16:30" ht="13">
      <c r="P815" s="173"/>
      <c r="Q815" s="173"/>
      <c r="AC815" s="173"/>
      <c r="AD815" s="173"/>
    </row>
    <row r="816" spans="16:30" ht="13">
      <c r="P816" s="173"/>
      <c r="Q816" s="173"/>
      <c r="AC816" s="173"/>
      <c r="AD816" s="173"/>
    </row>
    <row r="817" spans="16:30" ht="13">
      <c r="P817" s="173"/>
      <c r="Q817" s="173"/>
      <c r="AC817" s="173"/>
      <c r="AD817" s="173"/>
    </row>
    <row r="818" spans="16:30" ht="13">
      <c r="P818" s="173"/>
      <c r="Q818" s="173"/>
      <c r="AC818" s="173"/>
      <c r="AD818" s="173"/>
    </row>
    <row r="819" spans="16:30" ht="13">
      <c r="P819" s="173"/>
      <c r="Q819" s="173"/>
      <c r="AC819" s="173"/>
      <c r="AD819" s="173"/>
    </row>
    <row r="820" spans="16:30" ht="13">
      <c r="P820" s="173"/>
      <c r="Q820" s="173"/>
      <c r="AC820" s="173"/>
      <c r="AD820" s="173"/>
    </row>
    <row r="821" spans="16:30" ht="13">
      <c r="P821" s="173"/>
      <c r="Q821" s="173"/>
      <c r="AC821" s="173"/>
      <c r="AD821" s="173"/>
    </row>
    <row r="822" spans="16:30" ht="13">
      <c r="P822" s="173"/>
      <c r="Q822" s="173"/>
      <c r="AC822" s="173"/>
      <c r="AD822" s="173"/>
    </row>
    <row r="823" spans="16:30" ht="13">
      <c r="P823" s="173"/>
      <c r="Q823" s="173"/>
      <c r="AC823" s="173"/>
      <c r="AD823" s="173"/>
    </row>
    <row r="824" spans="16:30" ht="13">
      <c r="P824" s="173"/>
      <c r="Q824" s="173"/>
      <c r="AC824" s="173"/>
      <c r="AD824" s="173"/>
    </row>
    <row r="825" spans="16:30" ht="13">
      <c r="P825" s="173"/>
      <c r="Q825" s="173"/>
      <c r="AC825" s="173"/>
      <c r="AD825" s="173"/>
    </row>
    <row r="826" spans="16:30" ht="13">
      <c r="P826" s="173"/>
      <c r="Q826" s="173"/>
      <c r="AC826" s="173"/>
      <c r="AD826" s="173"/>
    </row>
    <row r="827" spans="16:30" ht="13">
      <c r="P827" s="173"/>
      <c r="Q827" s="173"/>
      <c r="AC827" s="173"/>
      <c r="AD827" s="173"/>
    </row>
    <row r="828" spans="16:30" ht="13">
      <c r="P828" s="173"/>
      <c r="Q828" s="173"/>
      <c r="AC828" s="173"/>
      <c r="AD828" s="173"/>
    </row>
    <row r="829" spans="16:30" ht="13">
      <c r="P829" s="173"/>
      <c r="Q829" s="173"/>
      <c r="AC829" s="173"/>
      <c r="AD829" s="173"/>
    </row>
    <row r="830" spans="16:30" ht="13">
      <c r="P830" s="173"/>
      <c r="Q830" s="173"/>
      <c r="AC830" s="173"/>
      <c r="AD830" s="173"/>
    </row>
    <row r="831" spans="16:30" ht="13">
      <c r="P831" s="173"/>
      <c r="Q831" s="173"/>
      <c r="AC831" s="173"/>
      <c r="AD831" s="173"/>
    </row>
    <row r="832" spans="16:30" ht="13">
      <c r="P832" s="173"/>
      <c r="Q832" s="173"/>
      <c r="AC832" s="173"/>
      <c r="AD832" s="173"/>
    </row>
    <row r="833" spans="16:30" ht="13">
      <c r="P833" s="173"/>
      <c r="Q833" s="173"/>
      <c r="AC833" s="173"/>
      <c r="AD833" s="173"/>
    </row>
    <row r="834" spans="16:30" ht="13">
      <c r="P834" s="173"/>
      <c r="Q834" s="173"/>
      <c r="AC834" s="173"/>
      <c r="AD834" s="173"/>
    </row>
    <row r="835" spans="16:30" ht="13">
      <c r="P835" s="173"/>
      <c r="Q835" s="173"/>
      <c r="AC835" s="173"/>
      <c r="AD835" s="173"/>
    </row>
    <row r="836" spans="16:30" ht="13">
      <c r="P836" s="173"/>
      <c r="Q836" s="173"/>
      <c r="AC836" s="173"/>
      <c r="AD836" s="173"/>
    </row>
    <row r="837" spans="16:30" ht="13">
      <c r="P837" s="173"/>
      <c r="Q837" s="173"/>
      <c r="AC837" s="173"/>
      <c r="AD837" s="173"/>
    </row>
    <row r="838" spans="16:30" ht="13">
      <c r="P838" s="173"/>
      <c r="Q838" s="173"/>
      <c r="AC838" s="173"/>
      <c r="AD838" s="173"/>
    </row>
    <row r="839" spans="16:30" ht="13">
      <c r="P839" s="173"/>
      <c r="Q839" s="173"/>
      <c r="AC839" s="173"/>
      <c r="AD839" s="173"/>
    </row>
    <row r="840" spans="16:30" ht="13">
      <c r="P840" s="173"/>
      <c r="Q840" s="173"/>
      <c r="AC840" s="173"/>
      <c r="AD840" s="173"/>
    </row>
    <row r="841" spans="16:30" ht="13">
      <c r="P841" s="173"/>
      <c r="Q841" s="173"/>
      <c r="AC841" s="173"/>
      <c r="AD841" s="173"/>
    </row>
    <row r="842" spans="16:30" ht="13">
      <c r="P842" s="173"/>
      <c r="Q842" s="173"/>
      <c r="AC842" s="173"/>
      <c r="AD842" s="173"/>
    </row>
    <row r="843" spans="16:30" ht="13">
      <c r="P843" s="173"/>
      <c r="Q843" s="173"/>
      <c r="AC843" s="173"/>
      <c r="AD843" s="173"/>
    </row>
    <row r="844" spans="16:30" ht="13">
      <c r="P844" s="173"/>
      <c r="Q844" s="173"/>
      <c r="AC844" s="173"/>
      <c r="AD844" s="173"/>
    </row>
    <row r="845" spans="16:30" ht="13">
      <c r="P845" s="173"/>
      <c r="Q845" s="173"/>
      <c r="AC845" s="173"/>
      <c r="AD845" s="173"/>
    </row>
    <row r="846" spans="16:30" ht="13">
      <c r="P846" s="173"/>
      <c r="Q846" s="173"/>
      <c r="AC846" s="173"/>
      <c r="AD846" s="173"/>
    </row>
    <row r="847" spans="16:30" ht="13">
      <c r="P847" s="173"/>
      <c r="Q847" s="173"/>
      <c r="AC847" s="173"/>
      <c r="AD847" s="173"/>
    </row>
    <row r="848" spans="16:30" ht="13">
      <c r="P848" s="173"/>
      <c r="Q848" s="173"/>
      <c r="AC848" s="173"/>
      <c r="AD848" s="173"/>
    </row>
    <row r="849" spans="16:30" ht="13">
      <c r="P849" s="173"/>
      <c r="Q849" s="173"/>
      <c r="AC849" s="173"/>
      <c r="AD849" s="173"/>
    </row>
    <row r="850" spans="16:30" ht="13">
      <c r="P850" s="173"/>
      <c r="Q850" s="173"/>
      <c r="AC850" s="173"/>
      <c r="AD850" s="173"/>
    </row>
    <row r="851" spans="16:30" ht="13">
      <c r="P851" s="173"/>
      <c r="Q851" s="173"/>
      <c r="AC851" s="173"/>
      <c r="AD851" s="173"/>
    </row>
    <row r="852" spans="16:30" ht="13">
      <c r="P852" s="173"/>
      <c r="Q852" s="173"/>
      <c r="AC852" s="173"/>
      <c r="AD852" s="173"/>
    </row>
    <row r="853" spans="16:30" ht="13">
      <c r="P853" s="173"/>
      <c r="Q853" s="173"/>
      <c r="AC853" s="173"/>
      <c r="AD853" s="173"/>
    </row>
    <row r="854" spans="16:30" ht="13">
      <c r="P854" s="173"/>
      <c r="Q854" s="173"/>
      <c r="AC854" s="173"/>
      <c r="AD854" s="173"/>
    </row>
    <row r="855" spans="16:30" ht="13">
      <c r="P855" s="173"/>
      <c r="Q855" s="173"/>
      <c r="AC855" s="173"/>
      <c r="AD855" s="173"/>
    </row>
    <row r="856" spans="16:30" ht="13">
      <c r="P856" s="173"/>
      <c r="Q856" s="173"/>
      <c r="AC856" s="173"/>
      <c r="AD856" s="173"/>
    </row>
    <row r="857" spans="16:30" ht="13">
      <c r="P857" s="173"/>
      <c r="Q857" s="173"/>
      <c r="AC857" s="173"/>
      <c r="AD857" s="173"/>
    </row>
    <row r="858" spans="16:30" ht="13">
      <c r="P858" s="173"/>
      <c r="Q858" s="173"/>
      <c r="AC858" s="173"/>
      <c r="AD858" s="173"/>
    </row>
    <row r="859" spans="16:30" ht="13">
      <c r="P859" s="173"/>
      <c r="Q859" s="173"/>
      <c r="AC859" s="173"/>
      <c r="AD859" s="173"/>
    </row>
    <row r="860" spans="16:30" ht="13">
      <c r="P860" s="173"/>
      <c r="Q860" s="173"/>
      <c r="AC860" s="173"/>
      <c r="AD860" s="173"/>
    </row>
    <row r="861" spans="16:30" ht="13">
      <c r="P861" s="173"/>
      <c r="Q861" s="173"/>
      <c r="AC861" s="173"/>
      <c r="AD861" s="173"/>
    </row>
    <row r="862" spans="16:30" ht="13">
      <c r="P862" s="173"/>
      <c r="Q862" s="173"/>
      <c r="AC862" s="173"/>
      <c r="AD862" s="173"/>
    </row>
    <row r="863" spans="16:30" ht="13">
      <c r="P863" s="173"/>
      <c r="Q863" s="173"/>
      <c r="AC863" s="173"/>
      <c r="AD863" s="173"/>
    </row>
    <row r="864" spans="16:30" ht="13">
      <c r="P864" s="173"/>
      <c r="Q864" s="173"/>
      <c r="AC864" s="173"/>
      <c r="AD864" s="173"/>
    </row>
    <row r="865" spans="16:30" ht="13">
      <c r="P865" s="173"/>
      <c r="Q865" s="173"/>
      <c r="AC865" s="173"/>
      <c r="AD865" s="173"/>
    </row>
    <row r="866" spans="16:30" ht="13">
      <c r="P866" s="173"/>
      <c r="Q866" s="173"/>
      <c r="AC866" s="173"/>
      <c r="AD866" s="173"/>
    </row>
    <row r="867" spans="16:30" ht="13">
      <c r="P867" s="173"/>
      <c r="Q867" s="173"/>
      <c r="AC867" s="173"/>
      <c r="AD867" s="173"/>
    </row>
    <row r="868" spans="16:30" ht="13">
      <c r="P868" s="173"/>
      <c r="Q868" s="173"/>
      <c r="AC868" s="173"/>
      <c r="AD868" s="173"/>
    </row>
    <row r="869" spans="16:30" ht="13">
      <c r="P869" s="173"/>
      <c r="Q869" s="173"/>
      <c r="AC869" s="173"/>
      <c r="AD869" s="173"/>
    </row>
    <row r="870" spans="16:30" ht="13">
      <c r="P870" s="173"/>
      <c r="Q870" s="173"/>
      <c r="AC870" s="173"/>
      <c r="AD870" s="173"/>
    </row>
    <row r="871" spans="16:30" ht="13">
      <c r="P871" s="173"/>
      <c r="Q871" s="173"/>
      <c r="AC871" s="173"/>
      <c r="AD871" s="173"/>
    </row>
    <row r="872" spans="16:30" ht="13">
      <c r="P872" s="173"/>
      <c r="Q872" s="173"/>
      <c r="AC872" s="173"/>
      <c r="AD872" s="173"/>
    </row>
    <row r="873" spans="16:30" ht="13">
      <c r="P873" s="173"/>
      <c r="Q873" s="173"/>
      <c r="AC873" s="173"/>
      <c r="AD873" s="173"/>
    </row>
    <row r="874" spans="16:30" ht="13">
      <c r="P874" s="173"/>
      <c r="Q874" s="173"/>
      <c r="AC874" s="173"/>
      <c r="AD874" s="173"/>
    </row>
    <row r="875" spans="16:30" ht="13">
      <c r="P875" s="173"/>
      <c r="Q875" s="173"/>
      <c r="AC875" s="173"/>
      <c r="AD875" s="173"/>
    </row>
    <row r="876" spans="16:30" ht="13">
      <c r="P876" s="173"/>
      <c r="Q876" s="173"/>
      <c r="AC876" s="173"/>
      <c r="AD876" s="173"/>
    </row>
    <row r="877" spans="16:30" ht="13">
      <c r="P877" s="173"/>
      <c r="Q877" s="173"/>
      <c r="AC877" s="173"/>
      <c r="AD877" s="173"/>
    </row>
    <row r="878" spans="16:30" ht="13">
      <c r="P878" s="173"/>
      <c r="Q878" s="173"/>
      <c r="AC878" s="173"/>
      <c r="AD878" s="173"/>
    </row>
    <row r="879" spans="16:30" ht="13">
      <c r="P879" s="173"/>
      <c r="Q879" s="173"/>
      <c r="AC879" s="173"/>
      <c r="AD879" s="173"/>
    </row>
    <row r="880" spans="16:30" ht="13">
      <c r="P880" s="173"/>
      <c r="Q880" s="173"/>
      <c r="AC880" s="173"/>
      <c r="AD880" s="173"/>
    </row>
    <row r="881" spans="16:30" ht="13">
      <c r="P881" s="173"/>
      <c r="Q881" s="173"/>
      <c r="AC881" s="173"/>
      <c r="AD881" s="173"/>
    </row>
    <row r="882" spans="16:30" ht="13">
      <c r="P882" s="173"/>
      <c r="Q882" s="173"/>
      <c r="AC882" s="173"/>
      <c r="AD882" s="173"/>
    </row>
    <row r="883" spans="16:30" ht="13">
      <c r="P883" s="173"/>
      <c r="Q883" s="173"/>
      <c r="AC883" s="173"/>
      <c r="AD883" s="173"/>
    </row>
    <row r="884" spans="16:30" ht="13">
      <c r="P884" s="173"/>
      <c r="Q884" s="173"/>
      <c r="AC884" s="173"/>
      <c r="AD884" s="173"/>
    </row>
    <row r="885" spans="16:30" ht="13">
      <c r="P885" s="173"/>
      <c r="Q885" s="173"/>
      <c r="AC885" s="173"/>
      <c r="AD885" s="173"/>
    </row>
    <row r="886" spans="16:30" ht="13">
      <c r="P886" s="173"/>
      <c r="Q886" s="173"/>
      <c r="AC886" s="173"/>
      <c r="AD886" s="173"/>
    </row>
    <row r="887" spans="16:30" ht="13">
      <c r="P887" s="173"/>
      <c r="Q887" s="173"/>
      <c r="AC887" s="173"/>
      <c r="AD887" s="173"/>
    </row>
    <row r="888" spans="16:30" ht="13">
      <c r="P888" s="173"/>
      <c r="Q888" s="173"/>
      <c r="AC888" s="173"/>
      <c r="AD888" s="173"/>
    </row>
    <row r="889" spans="16:30" ht="13">
      <c r="P889" s="173"/>
      <c r="Q889" s="173"/>
      <c r="AC889" s="173"/>
      <c r="AD889" s="173"/>
    </row>
    <row r="890" spans="16:30" ht="13">
      <c r="P890" s="173"/>
      <c r="Q890" s="173"/>
      <c r="AC890" s="173"/>
      <c r="AD890" s="173"/>
    </row>
    <row r="891" spans="16:30" ht="13">
      <c r="P891" s="173"/>
      <c r="Q891" s="173"/>
      <c r="AC891" s="173"/>
      <c r="AD891" s="173"/>
    </row>
    <row r="892" spans="16:30" ht="13">
      <c r="P892" s="173"/>
      <c r="Q892" s="173"/>
      <c r="AC892" s="173"/>
      <c r="AD892" s="173"/>
    </row>
    <row r="893" spans="16:30" ht="13">
      <c r="P893" s="173"/>
      <c r="Q893" s="173"/>
      <c r="AC893" s="173"/>
      <c r="AD893" s="173"/>
    </row>
    <row r="894" spans="16:30" ht="13">
      <c r="P894" s="173"/>
      <c r="Q894" s="173"/>
      <c r="AC894" s="173"/>
      <c r="AD894" s="173"/>
    </row>
    <row r="895" spans="16:30" ht="13">
      <c r="P895" s="173"/>
      <c r="Q895" s="173"/>
      <c r="AC895" s="173"/>
      <c r="AD895" s="173"/>
    </row>
    <row r="896" spans="16:30" ht="13">
      <c r="P896" s="173"/>
      <c r="Q896" s="173"/>
      <c r="AC896" s="173"/>
      <c r="AD896" s="173"/>
    </row>
    <row r="897" spans="16:30" ht="13">
      <c r="P897" s="173"/>
      <c r="Q897" s="173"/>
      <c r="AC897" s="173"/>
      <c r="AD897" s="173"/>
    </row>
    <row r="898" spans="16:30" ht="13">
      <c r="P898" s="173"/>
      <c r="Q898" s="173"/>
      <c r="AC898" s="173"/>
      <c r="AD898" s="173"/>
    </row>
    <row r="899" spans="16:30" ht="13">
      <c r="P899" s="173"/>
      <c r="Q899" s="173"/>
      <c r="AC899" s="173"/>
      <c r="AD899" s="173"/>
    </row>
    <row r="900" spans="16:30" ht="13">
      <c r="P900" s="173"/>
      <c r="Q900" s="173"/>
      <c r="AC900" s="173"/>
      <c r="AD900" s="173"/>
    </row>
    <row r="901" spans="16:30" ht="13">
      <c r="P901" s="173"/>
      <c r="Q901" s="173"/>
      <c r="AC901" s="173"/>
      <c r="AD901" s="173"/>
    </row>
    <row r="902" spans="16:30" ht="13">
      <c r="P902" s="173"/>
      <c r="Q902" s="173"/>
      <c r="AC902" s="173"/>
      <c r="AD902" s="173"/>
    </row>
    <row r="903" spans="16:30" ht="13">
      <c r="P903" s="173"/>
      <c r="Q903" s="173"/>
      <c r="AC903" s="173"/>
      <c r="AD903" s="173"/>
    </row>
    <row r="904" spans="16:30" ht="13">
      <c r="P904" s="173"/>
      <c r="Q904" s="173"/>
      <c r="AC904" s="173"/>
      <c r="AD904" s="173"/>
    </row>
    <row r="905" spans="16:30" ht="13">
      <c r="P905" s="173"/>
      <c r="Q905" s="173"/>
      <c r="AC905" s="173"/>
      <c r="AD905" s="173"/>
    </row>
    <row r="906" spans="16:30" ht="13">
      <c r="P906" s="173"/>
      <c r="Q906" s="173"/>
      <c r="AC906" s="173"/>
      <c r="AD906" s="173"/>
    </row>
    <row r="907" spans="16:30" ht="13">
      <c r="P907" s="173"/>
      <c r="Q907" s="173"/>
      <c r="AC907" s="173"/>
      <c r="AD907" s="173"/>
    </row>
    <row r="908" spans="16:30" ht="13">
      <c r="P908" s="173"/>
      <c r="Q908" s="173"/>
      <c r="AC908" s="173"/>
      <c r="AD908" s="173"/>
    </row>
    <row r="909" spans="16:30" ht="13">
      <c r="P909" s="173"/>
      <c r="Q909" s="173"/>
      <c r="AC909" s="173"/>
      <c r="AD909" s="173"/>
    </row>
    <row r="910" spans="16:30" ht="13">
      <c r="P910" s="173"/>
      <c r="Q910" s="173"/>
      <c r="AC910" s="173"/>
      <c r="AD910" s="173"/>
    </row>
    <row r="911" spans="16:30" ht="13">
      <c r="P911" s="173"/>
      <c r="Q911" s="173"/>
      <c r="AC911" s="173"/>
      <c r="AD911" s="173"/>
    </row>
    <row r="912" spans="16:30" ht="13">
      <c r="P912" s="173"/>
      <c r="Q912" s="173"/>
      <c r="AC912" s="173"/>
      <c r="AD912" s="173"/>
    </row>
    <row r="913" spans="16:30" ht="13">
      <c r="P913" s="173"/>
      <c r="Q913" s="173"/>
      <c r="AC913" s="173"/>
      <c r="AD913" s="173"/>
    </row>
    <row r="914" spans="16:30" ht="13">
      <c r="P914" s="173"/>
      <c r="Q914" s="173"/>
      <c r="AC914" s="173"/>
      <c r="AD914" s="173"/>
    </row>
    <row r="915" spans="16:30" ht="13">
      <c r="P915" s="173"/>
      <c r="Q915" s="173"/>
      <c r="AC915" s="173"/>
      <c r="AD915" s="173"/>
    </row>
    <row r="916" spans="16:30" ht="13">
      <c r="P916" s="173"/>
      <c r="Q916" s="173"/>
      <c r="AC916" s="173"/>
      <c r="AD916" s="173"/>
    </row>
    <row r="917" spans="16:30" ht="13">
      <c r="P917" s="173"/>
      <c r="Q917" s="173"/>
      <c r="AC917" s="173"/>
      <c r="AD917" s="173"/>
    </row>
    <row r="918" spans="16:30" ht="13">
      <c r="P918" s="173"/>
      <c r="Q918" s="173"/>
      <c r="AC918" s="173"/>
      <c r="AD918" s="173"/>
    </row>
    <row r="919" spans="16:30" ht="13">
      <c r="P919" s="173"/>
      <c r="Q919" s="173"/>
      <c r="AC919" s="173"/>
      <c r="AD919" s="173"/>
    </row>
    <row r="920" spans="16:30" ht="13">
      <c r="P920" s="173"/>
      <c r="Q920" s="173"/>
      <c r="AC920" s="173"/>
      <c r="AD920" s="173"/>
    </row>
    <row r="921" spans="16:30" ht="13">
      <c r="P921" s="173"/>
      <c r="Q921" s="173"/>
      <c r="AC921" s="173"/>
      <c r="AD921" s="173"/>
    </row>
    <row r="922" spans="16:30" ht="13">
      <c r="P922" s="173"/>
      <c r="Q922" s="173"/>
      <c r="AC922" s="173"/>
      <c r="AD922" s="173"/>
    </row>
    <row r="923" spans="16:30" ht="13">
      <c r="P923" s="173"/>
      <c r="Q923" s="173"/>
      <c r="AC923" s="173"/>
      <c r="AD923" s="173"/>
    </row>
    <row r="924" spans="16:30" ht="13">
      <c r="P924" s="173"/>
      <c r="Q924" s="173"/>
      <c r="AC924" s="173"/>
      <c r="AD924" s="173"/>
    </row>
    <row r="925" spans="16:30" ht="13">
      <c r="P925" s="173"/>
      <c r="Q925" s="173"/>
      <c r="AC925" s="173"/>
      <c r="AD925" s="173"/>
    </row>
    <row r="926" spans="16:30" ht="13">
      <c r="P926" s="173"/>
      <c r="Q926" s="173"/>
      <c r="AC926" s="173"/>
      <c r="AD926" s="173"/>
    </row>
    <row r="927" spans="16:30" ht="13">
      <c r="P927" s="173"/>
      <c r="Q927" s="173"/>
      <c r="AC927" s="173"/>
      <c r="AD927" s="173"/>
    </row>
    <row r="928" spans="16:30" ht="13">
      <c r="P928" s="173"/>
      <c r="Q928" s="173"/>
      <c r="AC928" s="173"/>
      <c r="AD928" s="173"/>
    </row>
    <row r="929" spans="16:30" ht="13">
      <c r="P929" s="173"/>
      <c r="Q929" s="173"/>
      <c r="AC929" s="173"/>
      <c r="AD929" s="173"/>
    </row>
    <row r="930" spans="16:30" ht="13">
      <c r="P930" s="173"/>
      <c r="Q930" s="173"/>
      <c r="AC930" s="173"/>
      <c r="AD930" s="173"/>
    </row>
    <row r="931" spans="16:30" ht="13">
      <c r="P931" s="173"/>
      <c r="Q931" s="173"/>
      <c r="AC931" s="173"/>
      <c r="AD931" s="173"/>
    </row>
    <row r="932" spans="16:30" ht="13">
      <c r="P932" s="173"/>
      <c r="Q932" s="173"/>
      <c r="AC932" s="173"/>
      <c r="AD932" s="173"/>
    </row>
    <row r="933" spans="16:30" ht="13">
      <c r="P933" s="173"/>
      <c r="Q933" s="173"/>
      <c r="AC933" s="173"/>
      <c r="AD933" s="173"/>
    </row>
    <row r="934" spans="16:30" ht="13">
      <c r="P934" s="173"/>
      <c r="Q934" s="173"/>
      <c r="AC934" s="173"/>
      <c r="AD934" s="173"/>
    </row>
    <row r="935" spans="16:30" ht="13">
      <c r="P935" s="173"/>
      <c r="Q935" s="173"/>
      <c r="AC935" s="173"/>
      <c r="AD935" s="173"/>
    </row>
    <row r="936" spans="16:30" ht="13">
      <c r="P936" s="173"/>
      <c r="Q936" s="173"/>
      <c r="AC936" s="173"/>
      <c r="AD936" s="173"/>
    </row>
    <row r="937" spans="16:30" ht="13">
      <c r="P937" s="173"/>
      <c r="Q937" s="173"/>
      <c r="AC937" s="173"/>
      <c r="AD937" s="173"/>
    </row>
    <row r="938" spans="16:30" ht="13">
      <c r="P938" s="173"/>
      <c r="Q938" s="173"/>
      <c r="AC938" s="173"/>
      <c r="AD938" s="173"/>
    </row>
    <row r="939" spans="16:30" ht="13">
      <c r="P939" s="173"/>
      <c r="Q939" s="173"/>
      <c r="AC939" s="173"/>
      <c r="AD939" s="173"/>
    </row>
    <row r="940" spans="16:30" ht="13">
      <c r="P940" s="173"/>
      <c r="Q940" s="173"/>
      <c r="AC940" s="173"/>
      <c r="AD940" s="173"/>
    </row>
    <row r="941" spans="16:30" ht="13">
      <c r="P941" s="173"/>
      <c r="Q941" s="173"/>
      <c r="AC941" s="173"/>
      <c r="AD941" s="173"/>
    </row>
    <row r="942" spans="16:30" ht="13">
      <c r="P942" s="173"/>
      <c r="Q942" s="173"/>
      <c r="AC942" s="173"/>
      <c r="AD942" s="173"/>
    </row>
    <row r="943" spans="16:30" ht="13">
      <c r="P943" s="173"/>
      <c r="Q943" s="173"/>
      <c r="AC943" s="173"/>
      <c r="AD943" s="173"/>
    </row>
    <row r="944" spans="16:30" ht="13">
      <c r="P944" s="173"/>
      <c r="Q944" s="173"/>
      <c r="AC944" s="173"/>
      <c r="AD944" s="173"/>
    </row>
    <row r="945" spans="16:30" ht="13">
      <c r="P945" s="173"/>
      <c r="Q945" s="173"/>
      <c r="AC945" s="173"/>
      <c r="AD945" s="173"/>
    </row>
    <row r="946" spans="16:30" ht="13">
      <c r="P946" s="173"/>
      <c r="Q946" s="173"/>
      <c r="AC946" s="173"/>
      <c r="AD946" s="173"/>
    </row>
    <row r="947" spans="16:30" ht="13">
      <c r="P947" s="173"/>
      <c r="Q947" s="173"/>
      <c r="AC947" s="173"/>
      <c r="AD947" s="173"/>
    </row>
    <row r="948" spans="16:30" ht="13">
      <c r="P948" s="173"/>
      <c r="Q948" s="173"/>
      <c r="AC948" s="173"/>
      <c r="AD948" s="173"/>
    </row>
    <row r="949" spans="16:30" ht="13">
      <c r="P949" s="173"/>
      <c r="Q949" s="173"/>
      <c r="AC949" s="173"/>
      <c r="AD949" s="173"/>
    </row>
    <row r="950" spans="16:30" ht="13">
      <c r="P950" s="173"/>
      <c r="Q950" s="173"/>
      <c r="AC950" s="173"/>
      <c r="AD950" s="173"/>
    </row>
    <row r="951" spans="16:30" ht="13">
      <c r="P951" s="173"/>
      <c r="Q951" s="173"/>
      <c r="AC951" s="173"/>
      <c r="AD951" s="173"/>
    </row>
    <row r="952" spans="16:30" ht="13">
      <c r="P952" s="173"/>
      <c r="Q952" s="173"/>
      <c r="AC952" s="173"/>
      <c r="AD952" s="173"/>
    </row>
    <row r="953" spans="16:30" ht="13">
      <c r="P953" s="173"/>
      <c r="Q953" s="173"/>
      <c r="AC953" s="173"/>
      <c r="AD953" s="173"/>
    </row>
    <row r="954" spans="16:30" ht="13">
      <c r="P954" s="173"/>
      <c r="Q954" s="173"/>
      <c r="AC954" s="173"/>
      <c r="AD954" s="173"/>
    </row>
    <row r="955" spans="16:30" ht="13">
      <c r="P955" s="173"/>
      <c r="Q955" s="173"/>
      <c r="AC955" s="173"/>
      <c r="AD955" s="173"/>
    </row>
    <row r="956" spans="16:30" ht="13">
      <c r="P956" s="173"/>
      <c r="Q956" s="173"/>
      <c r="AC956" s="173"/>
      <c r="AD956" s="173"/>
    </row>
    <row r="957" spans="16:30" ht="13">
      <c r="P957" s="173"/>
      <c r="Q957" s="173"/>
      <c r="AC957" s="173"/>
      <c r="AD957" s="173"/>
    </row>
    <row r="958" spans="16:30" ht="13">
      <c r="P958" s="173"/>
      <c r="Q958" s="173"/>
      <c r="AC958" s="173"/>
      <c r="AD958" s="173"/>
    </row>
    <row r="959" spans="16:30" ht="13">
      <c r="P959" s="173"/>
      <c r="Q959" s="173"/>
      <c r="AC959" s="173"/>
      <c r="AD959" s="173"/>
    </row>
    <row r="960" spans="16:30" ht="13">
      <c r="P960" s="173"/>
      <c r="Q960" s="173"/>
      <c r="AC960" s="173"/>
      <c r="AD960" s="173"/>
    </row>
    <row r="961" spans="16:30" ht="13">
      <c r="P961" s="173"/>
      <c r="Q961" s="173"/>
      <c r="AC961" s="173"/>
      <c r="AD961" s="173"/>
    </row>
    <row r="962" spans="16:30" ht="13">
      <c r="P962" s="173"/>
      <c r="Q962" s="173"/>
      <c r="AC962" s="173"/>
      <c r="AD962" s="173"/>
    </row>
    <row r="963" spans="16:30" ht="13">
      <c r="P963" s="173"/>
      <c r="Q963" s="173"/>
      <c r="AC963" s="173"/>
      <c r="AD963" s="173"/>
    </row>
    <row r="964" spans="16:30" ht="13">
      <c r="P964" s="173"/>
      <c r="Q964" s="173"/>
      <c r="AC964" s="173"/>
      <c r="AD964" s="173"/>
    </row>
    <row r="965" spans="16:30" ht="13">
      <c r="P965" s="173"/>
      <c r="Q965" s="173"/>
      <c r="AC965" s="173"/>
      <c r="AD965" s="173"/>
    </row>
    <row r="966" spans="16:30" ht="13">
      <c r="P966" s="173"/>
      <c r="Q966" s="173"/>
      <c r="AC966" s="173"/>
      <c r="AD966" s="173"/>
    </row>
    <row r="967" spans="16:30" ht="13">
      <c r="P967" s="173"/>
      <c r="Q967" s="173"/>
      <c r="AC967" s="173"/>
      <c r="AD967" s="173"/>
    </row>
    <row r="968" spans="16:30" ht="13">
      <c r="P968" s="173"/>
      <c r="Q968" s="173"/>
      <c r="AC968" s="173"/>
      <c r="AD968" s="173"/>
    </row>
    <row r="969" spans="16:30" ht="13">
      <c r="P969" s="173"/>
      <c r="Q969" s="173"/>
      <c r="AC969" s="173"/>
      <c r="AD969" s="173"/>
    </row>
    <row r="970" spans="16:30" ht="13">
      <c r="P970" s="173"/>
      <c r="Q970" s="173"/>
      <c r="AC970" s="173"/>
      <c r="AD970" s="173"/>
    </row>
    <row r="971" spans="16:30" ht="13">
      <c r="P971" s="173"/>
      <c r="Q971" s="173"/>
      <c r="AC971" s="173"/>
      <c r="AD971" s="173"/>
    </row>
    <row r="972" spans="16:30" ht="13">
      <c r="P972" s="173"/>
      <c r="Q972" s="173"/>
      <c r="AC972" s="173"/>
      <c r="AD972" s="173"/>
    </row>
    <row r="973" spans="16:30" ht="13">
      <c r="P973" s="173"/>
      <c r="Q973" s="173"/>
      <c r="AC973" s="173"/>
      <c r="AD973" s="173"/>
    </row>
    <row r="974" spans="16:30" ht="13">
      <c r="P974" s="173"/>
      <c r="Q974" s="173"/>
      <c r="AC974" s="173"/>
      <c r="AD974" s="173"/>
    </row>
    <row r="975" spans="16:30" ht="13">
      <c r="P975" s="173"/>
      <c r="Q975" s="173"/>
      <c r="AC975" s="173"/>
      <c r="AD975" s="173"/>
    </row>
    <row r="976" spans="16:30" ht="13">
      <c r="P976" s="173"/>
      <c r="Q976" s="173"/>
      <c r="AC976" s="173"/>
      <c r="AD976" s="173"/>
    </row>
    <row r="977" spans="16:30" ht="13">
      <c r="P977" s="173"/>
      <c r="Q977" s="173"/>
      <c r="AC977" s="173"/>
      <c r="AD977" s="173"/>
    </row>
    <row r="978" spans="16:30" ht="13">
      <c r="P978" s="173"/>
      <c r="Q978" s="173"/>
      <c r="AC978" s="173"/>
      <c r="AD978" s="173"/>
    </row>
    <row r="979" spans="16:30" ht="13">
      <c r="P979" s="173"/>
      <c r="Q979" s="173"/>
      <c r="AC979" s="173"/>
      <c r="AD979" s="173"/>
    </row>
    <row r="980" spans="16:30" ht="13">
      <c r="P980" s="173"/>
      <c r="Q980" s="173"/>
      <c r="AC980" s="173"/>
      <c r="AD980" s="173"/>
    </row>
    <row r="981" spans="16:30" ht="13">
      <c r="P981" s="173"/>
      <c r="Q981" s="173"/>
      <c r="AC981" s="173"/>
      <c r="AD981" s="173"/>
    </row>
    <row r="982" spans="16:30" ht="13">
      <c r="P982" s="173"/>
      <c r="Q982" s="173"/>
      <c r="AC982" s="173"/>
      <c r="AD982" s="173"/>
    </row>
    <row r="983" spans="16:30" ht="13">
      <c r="P983" s="173"/>
      <c r="Q983" s="173"/>
      <c r="AC983" s="173"/>
      <c r="AD983" s="173"/>
    </row>
    <row r="984" spans="16:30" ht="13">
      <c r="P984" s="173"/>
      <c r="Q984" s="173"/>
      <c r="AC984" s="173"/>
      <c r="AD984" s="173"/>
    </row>
    <row r="985" spans="16:30" ht="13">
      <c r="P985" s="173"/>
      <c r="Q985" s="173"/>
      <c r="AC985" s="173"/>
      <c r="AD985" s="173"/>
    </row>
    <row r="986" spans="16:30" ht="13">
      <c r="P986" s="173"/>
      <c r="Q986" s="173"/>
      <c r="AC986" s="173"/>
      <c r="AD986" s="173"/>
    </row>
    <row r="987" spans="16:30" ht="13">
      <c r="P987" s="173"/>
      <c r="Q987" s="173"/>
      <c r="AC987" s="173"/>
      <c r="AD987" s="173"/>
    </row>
    <row r="988" spans="16:30" ht="13">
      <c r="P988" s="173"/>
      <c r="Q988" s="173"/>
      <c r="AC988" s="173"/>
      <c r="AD988" s="173"/>
    </row>
    <row r="989" spans="16:30" ht="13">
      <c r="P989" s="173"/>
      <c r="Q989" s="173"/>
      <c r="AC989" s="173"/>
      <c r="AD989" s="173"/>
    </row>
    <row r="990" spans="16:30" ht="13">
      <c r="P990" s="173"/>
      <c r="Q990" s="173"/>
      <c r="AC990" s="173"/>
      <c r="AD990" s="173"/>
    </row>
    <row r="991" spans="16:30" ht="13">
      <c r="P991" s="173"/>
      <c r="Q991" s="173"/>
      <c r="AC991" s="173"/>
      <c r="AD991" s="173"/>
    </row>
    <row r="992" spans="16:30" ht="13">
      <c r="P992" s="173"/>
      <c r="Q992" s="173"/>
      <c r="AC992" s="173"/>
      <c r="AD992" s="173"/>
    </row>
    <row r="993" spans="16:30" ht="13">
      <c r="P993" s="173"/>
      <c r="Q993" s="173"/>
      <c r="AC993" s="173"/>
      <c r="AD993" s="173"/>
    </row>
    <row r="994" spans="16:30" ht="13">
      <c r="P994" s="173"/>
      <c r="Q994" s="173"/>
      <c r="AC994" s="173"/>
      <c r="AD994" s="173"/>
    </row>
    <row r="995" spans="16:30" ht="13">
      <c r="P995" s="173"/>
      <c r="Q995" s="173"/>
      <c r="AC995" s="173"/>
      <c r="AD995" s="173"/>
    </row>
    <row r="996" spans="16:30" ht="13">
      <c r="P996" s="173"/>
      <c r="Q996" s="173"/>
      <c r="AC996" s="173"/>
      <c r="AD996" s="173"/>
    </row>
    <row r="997" spans="16:30" ht="13">
      <c r="P997" s="173"/>
      <c r="Q997" s="173"/>
      <c r="AC997" s="173"/>
      <c r="AD997" s="173"/>
    </row>
    <row r="998" spans="16:30" ht="13">
      <c r="P998" s="173"/>
      <c r="Q998" s="173"/>
      <c r="AC998" s="173"/>
      <c r="AD998" s="173"/>
    </row>
    <row r="999" spans="16:30" ht="13">
      <c r="P999" s="173"/>
      <c r="Q999" s="173"/>
      <c r="AC999" s="173"/>
      <c r="AD999" s="173"/>
    </row>
    <row r="1000" spans="16:30" ht="13">
      <c r="P1000" s="173"/>
      <c r="Q1000" s="173"/>
      <c r="AC1000" s="173"/>
      <c r="AD1000" s="173"/>
    </row>
    <row r="1001" spans="16:30" ht="13">
      <c r="P1001" s="173"/>
      <c r="Q1001" s="173"/>
      <c r="AC1001" s="173"/>
      <c r="AD1001" s="173"/>
    </row>
    <row r="1002" spans="16:30" ht="13">
      <c r="P1002" s="173"/>
      <c r="Q1002" s="173"/>
      <c r="AC1002" s="173"/>
      <c r="AD1002" s="173"/>
    </row>
    <row r="1003" spans="16:30" ht="13">
      <c r="P1003" s="173"/>
      <c r="Q1003" s="173"/>
      <c r="AC1003" s="173"/>
      <c r="AD1003" s="173"/>
    </row>
    <row r="1004" spans="16:30" ht="13">
      <c r="P1004" s="173"/>
      <c r="Q1004" s="173"/>
      <c r="AC1004" s="173"/>
      <c r="AD1004" s="173"/>
    </row>
    <row r="1005" spans="16:30" ht="13">
      <c r="P1005" s="173"/>
      <c r="Q1005" s="173"/>
      <c r="AC1005" s="173"/>
      <c r="AD1005" s="173"/>
    </row>
    <row r="1006" spans="16:30" ht="13">
      <c r="P1006" s="173"/>
      <c r="Q1006" s="173"/>
      <c r="AC1006" s="173"/>
      <c r="AD1006" s="173"/>
    </row>
    <row r="1007" spans="16:30" ht="13">
      <c r="P1007" s="173"/>
      <c r="Q1007" s="173"/>
      <c r="AC1007" s="173"/>
      <c r="AD1007" s="173"/>
    </row>
    <row r="1008" spans="16:30" ht="13">
      <c r="P1008" s="173"/>
      <c r="Q1008" s="173"/>
      <c r="AC1008" s="173"/>
      <c r="AD1008" s="173"/>
    </row>
    <row r="1009" spans="16:30" ht="13">
      <c r="P1009" s="173"/>
      <c r="Q1009" s="173"/>
      <c r="AC1009" s="173"/>
      <c r="AD1009" s="173"/>
    </row>
    <row r="1010" spans="16:30" ht="13">
      <c r="P1010" s="173"/>
      <c r="Q1010" s="173"/>
      <c r="AC1010" s="173"/>
      <c r="AD1010" s="173"/>
    </row>
    <row r="1011" spans="16:30" ht="13">
      <c r="P1011" s="173"/>
      <c r="Q1011" s="173"/>
      <c r="AC1011" s="173"/>
      <c r="AD1011" s="173"/>
    </row>
    <row r="1012" spans="16:30" ht="13">
      <c r="P1012" s="173"/>
      <c r="Q1012" s="173"/>
      <c r="AC1012" s="173"/>
      <c r="AD1012" s="173"/>
    </row>
    <row r="1013" spans="16:30" ht="13">
      <c r="P1013" s="173"/>
      <c r="Q1013" s="173"/>
      <c r="AC1013" s="173"/>
      <c r="AD1013" s="173"/>
    </row>
    <row r="1014" spans="16:30" ht="13">
      <c r="P1014" s="173"/>
      <c r="Q1014" s="173"/>
      <c r="AC1014" s="173"/>
      <c r="AD1014" s="173"/>
    </row>
    <row r="1015" spans="16:30" ht="13">
      <c r="P1015" s="173"/>
      <c r="Q1015" s="173"/>
      <c r="AC1015" s="173"/>
      <c r="AD1015" s="173"/>
    </row>
    <row r="1016" spans="16:30" ht="13">
      <c r="P1016" s="173"/>
      <c r="Q1016" s="173"/>
      <c r="AC1016" s="173"/>
      <c r="AD1016" s="173"/>
    </row>
    <row r="1017" spans="16:30" ht="13">
      <c r="P1017" s="173"/>
      <c r="Q1017" s="173"/>
      <c r="AC1017" s="173"/>
      <c r="AD1017" s="173"/>
    </row>
    <row r="1018" spans="16:30" ht="13">
      <c r="P1018" s="173"/>
      <c r="Q1018" s="173"/>
      <c r="AC1018" s="173"/>
      <c r="AD1018" s="173"/>
    </row>
    <row r="1019" spans="16:30" ht="13">
      <c r="P1019" s="173"/>
      <c r="Q1019" s="173"/>
      <c r="AC1019" s="173"/>
      <c r="AD1019" s="173"/>
    </row>
    <row r="1020" spans="16:30" ht="13">
      <c r="P1020" s="173"/>
      <c r="Q1020" s="173"/>
      <c r="AC1020" s="173"/>
      <c r="AD1020" s="173"/>
    </row>
    <row r="1021" spans="16:30" ht="13">
      <c r="P1021" s="173"/>
      <c r="Q1021" s="173"/>
      <c r="AC1021" s="173"/>
      <c r="AD1021" s="173"/>
    </row>
    <row r="1022" spans="16:30" ht="13">
      <c r="P1022" s="173"/>
      <c r="Q1022" s="173"/>
      <c r="AC1022" s="173"/>
      <c r="AD1022" s="173"/>
    </row>
    <row r="1023" spans="16:30" ht="13">
      <c r="P1023" s="173"/>
      <c r="Q1023" s="173"/>
      <c r="AC1023" s="173"/>
      <c r="AD1023" s="173"/>
    </row>
    <row r="1024" spans="16:30" ht="13">
      <c r="P1024" s="173"/>
      <c r="Q1024" s="173"/>
      <c r="AC1024" s="173"/>
      <c r="AD1024" s="173"/>
    </row>
    <row r="1025" spans="16:30" ht="13">
      <c r="P1025" s="173"/>
      <c r="Q1025" s="173"/>
      <c r="AC1025" s="173"/>
      <c r="AD1025" s="173"/>
    </row>
    <row r="1026" spans="16:30" ht="13">
      <c r="P1026" s="173"/>
      <c r="Q1026" s="173"/>
      <c r="AC1026" s="173"/>
      <c r="AD1026" s="173"/>
    </row>
    <row r="1027" spans="16:30" ht="13">
      <c r="P1027" s="173"/>
      <c r="Q1027" s="173"/>
      <c r="AC1027" s="173"/>
      <c r="AD1027" s="173"/>
    </row>
    <row r="1028" spans="16:30" ht="13">
      <c r="P1028" s="173"/>
      <c r="Q1028" s="173"/>
      <c r="AC1028" s="173"/>
      <c r="AD1028" s="173"/>
    </row>
    <row r="1029" spans="16:30" ht="13">
      <c r="P1029" s="173"/>
      <c r="Q1029" s="173"/>
      <c r="AC1029" s="173"/>
      <c r="AD1029" s="173"/>
    </row>
    <row r="1030" spans="16:30" ht="13">
      <c r="P1030" s="173"/>
      <c r="Q1030" s="173"/>
      <c r="AC1030" s="173"/>
      <c r="AD1030" s="173"/>
    </row>
    <row r="1031" spans="16:30" ht="13">
      <c r="P1031" s="173"/>
      <c r="Q1031" s="173"/>
      <c r="AC1031" s="173"/>
      <c r="AD1031" s="173"/>
    </row>
    <row r="1032" spans="16:30" ht="13">
      <c r="P1032" s="173"/>
      <c r="Q1032" s="173"/>
      <c r="AC1032" s="173"/>
      <c r="AD1032" s="173"/>
    </row>
    <row r="1033" spans="16:30" ht="13">
      <c r="P1033" s="173"/>
      <c r="Q1033" s="173"/>
      <c r="AC1033" s="173"/>
      <c r="AD1033" s="173"/>
    </row>
    <row r="1034" spans="16:30" ht="13">
      <c r="P1034" s="173"/>
      <c r="Q1034" s="173"/>
      <c r="AC1034" s="173"/>
      <c r="AD1034" s="173"/>
    </row>
  </sheetData>
  <autoFilter ref="B4:AH50" xr:uid="{00000000-0009-0000-0000-000004000000}">
    <filterColumn colId="2">
      <filters>
        <filter val="1"/>
      </filters>
    </filterColumn>
    <sortState xmlns:xlrd2="http://schemas.microsoft.com/office/spreadsheetml/2017/richdata2" ref="B4:AH50">
      <sortCondition descending="1" ref="AE4:AE50"/>
      <sortCondition ref="AD4:AD50"/>
      <sortCondition ref="Q4:Q50"/>
      <sortCondition ref="E4:E50"/>
      <sortCondition ref="R4:R50"/>
      <sortCondition descending="1" ref="AH4:AH50"/>
      <sortCondition ref="AG4:AG50"/>
      <sortCondition descending="1" ref="AC4:AC50"/>
      <sortCondition ref="K4:K50"/>
      <sortCondition ref="H4:H50"/>
      <sortCondition ref="U4:U50"/>
      <sortCondition ref="C4:C50"/>
      <sortCondition ref="AB4:AB50"/>
    </sortState>
  </autoFilter>
  <mergeCells count="4">
    <mergeCell ref="E2:AH2"/>
    <mergeCell ref="E3:Q3"/>
    <mergeCell ref="R3:AD3"/>
    <mergeCell ref="AE3:AH3"/>
  </mergeCells>
  <printOptions horizontalCentered="1" gridLines="1"/>
  <pageMargins left="0.25" right="0.25" top="0.75" bottom="0.75" header="0" footer="0"/>
  <pageSetup paperSize="9" scale="130" pageOrder="overThenDown" orientation="portrait" cellComments="atEnd"/>
  <drawing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filterMode="1">
    <outlinePr summaryBelow="0" summaryRight="0"/>
  </sheetPr>
  <dimension ref="A1:AN49"/>
  <sheetViews>
    <sheetView topLeftCell="F1" zoomScale="140" workbookViewId="0">
      <selection activeCell="S55" sqref="S55"/>
    </sheetView>
  </sheetViews>
  <sheetFormatPr baseColWidth="10" defaultColWidth="12.6640625" defaultRowHeight="13"/>
  <cols>
    <col min="1" max="1" width="3.1640625" bestFit="1" customWidth="1"/>
    <col min="2" max="2" width="17.83203125" bestFit="1" customWidth="1"/>
    <col min="3" max="3" width="14.33203125" bestFit="1" customWidth="1"/>
    <col min="4" max="4" width="11.33203125" bestFit="1" customWidth="1"/>
    <col min="5" max="6" width="9.83203125" customWidth="1"/>
    <col min="7" max="7" width="10.33203125" bestFit="1" customWidth="1"/>
    <col min="8" max="8" width="9.5" bestFit="1" customWidth="1"/>
    <col min="9" max="9" width="10.1640625" bestFit="1" customWidth="1"/>
    <col min="10" max="10" width="11.5" bestFit="1" customWidth="1"/>
    <col min="11" max="11" width="9.83203125" bestFit="1" customWidth="1"/>
    <col min="12" max="12" width="9.6640625" bestFit="1" customWidth="1"/>
    <col min="13" max="14" width="9.83203125" customWidth="1"/>
    <col min="15" max="15" width="10.33203125" bestFit="1" customWidth="1"/>
    <col min="16" max="16" width="9.5" bestFit="1" customWidth="1"/>
    <col min="17" max="17" width="10.1640625" bestFit="1" customWidth="1"/>
    <col min="18" max="18" width="11.5" bestFit="1" customWidth="1"/>
    <col min="19" max="19" width="9.83203125" bestFit="1" customWidth="1"/>
    <col min="20" max="20" width="9.5" bestFit="1" customWidth="1"/>
    <col min="21" max="21" width="9.1640625" bestFit="1" customWidth="1"/>
    <col min="22" max="22" width="11.1640625" bestFit="1" customWidth="1"/>
    <col min="23" max="23" width="10" bestFit="1" customWidth="1"/>
    <col min="24" max="24" width="7.1640625" bestFit="1" customWidth="1"/>
  </cols>
  <sheetData>
    <row r="1" spans="1:40">
      <c r="A1" s="25"/>
      <c r="B1" s="2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>
        <v>10</v>
      </c>
      <c r="P1" s="175">
        <v>1</v>
      </c>
      <c r="Q1" s="175">
        <v>5</v>
      </c>
      <c r="R1" s="175">
        <v>-10</v>
      </c>
      <c r="S1" s="175">
        <v>-20</v>
      </c>
      <c r="T1" s="175"/>
      <c r="U1" s="175"/>
      <c r="V1" s="175"/>
      <c r="W1" s="175"/>
      <c r="X1" s="175"/>
    </row>
    <row r="2" spans="1:40">
      <c r="A2" s="25"/>
      <c r="B2" s="25"/>
      <c r="C2" s="176"/>
      <c r="D2" s="197"/>
      <c r="E2" s="255" t="s">
        <v>77</v>
      </c>
      <c r="F2" s="256"/>
      <c r="G2" s="256"/>
      <c r="H2" s="256"/>
      <c r="I2" s="256"/>
      <c r="J2" s="256"/>
      <c r="K2" s="256"/>
      <c r="L2" s="257"/>
      <c r="M2" s="255" t="s">
        <v>76</v>
      </c>
      <c r="N2" s="256"/>
      <c r="O2" s="256"/>
      <c r="P2" s="256"/>
      <c r="Q2" s="256"/>
      <c r="R2" s="256"/>
      <c r="S2" s="256"/>
      <c r="T2" s="256"/>
      <c r="U2" s="252" t="s">
        <v>60</v>
      </c>
      <c r="V2" s="253"/>
      <c r="W2" s="253"/>
      <c r="X2" s="254"/>
    </row>
    <row r="3" spans="1:40">
      <c r="A3" s="31">
        <v>0</v>
      </c>
      <c r="B3" s="31" t="s">
        <v>1</v>
      </c>
      <c r="C3" s="177" t="s">
        <v>2</v>
      </c>
      <c r="D3" s="31" t="s">
        <v>61</v>
      </c>
      <c r="E3" s="201" t="s">
        <v>97</v>
      </c>
      <c r="F3" s="202" t="s">
        <v>112</v>
      </c>
      <c r="G3" s="31" t="s">
        <v>63</v>
      </c>
      <c r="H3" s="31" t="s">
        <v>64</v>
      </c>
      <c r="I3" s="31" t="s">
        <v>65</v>
      </c>
      <c r="J3" s="31" t="s">
        <v>66</v>
      </c>
      <c r="K3" s="31" t="s">
        <v>67</v>
      </c>
      <c r="L3" s="203" t="s">
        <v>81</v>
      </c>
      <c r="M3" s="201" t="s">
        <v>97</v>
      </c>
      <c r="N3" s="202" t="s">
        <v>112</v>
      </c>
      <c r="O3" s="31" t="s">
        <v>63</v>
      </c>
      <c r="P3" s="31" t="s">
        <v>64</v>
      </c>
      <c r="Q3" s="31" t="s">
        <v>65</v>
      </c>
      <c r="R3" s="31" t="s">
        <v>66</v>
      </c>
      <c r="S3" s="31" t="s">
        <v>67</v>
      </c>
      <c r="T3" s="31" t="s">
        <v>80</v>
      </c>
      <c r="U3" s="213" t="s">
        <v>69</v>
      </c>
      <c r="V3" s="31" t="s">
        <v>83</v>
      </c>
      <c r="W3" s="31" t="s">
        <v>70</v>
      </c>
      <c r="X3" s="214" t="s">
        <v>71</v>
      </c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</row>
    <row r="4" spans="1:40" hidden="1">
      <c r="A4" s="9">
        <f t="shared" ref="A4:A5" si="0">A3+1</f>
        <v>1</v>
      </c>
      <c r="B4" s="17" t="s">
        <v>34</v>
      </c>
      <c r="C4" s="10" t="str">
        <f t="shared" ref="C4:C5" si="1">CONCATENATE(LEFT(B4,FIND(" ",B4) + 2),".")</f>
        <v>Alberto Ga.</v>
      </c>
      <c r="D4" s="11"/>
      <c r="E4" s="52"/>
      <c r="F4" s="11"/>
      <c r="G4" s="11"/>
      <c r="H4" s="11"/>
      <c r="I4" s="11"/>
      <c r="J4" s="11"/>
      <c r="K4" s="11"/>
      <c r="L4" s="16">
        <f t="shared" ref="L4:L48" si="2">SUMPRODUCT($O$1:$S$1,G4:K4)</f>
        <v>0</v>
      </c>
      <c r="M4" s="52"/>
      <c r="N4" s="11"/>
      <c r="O4" s="11"/>
      <c r="P4" s="11"/>
      <c r="Q4" s="11"/>
      <c r="R4" s="11"/>
      <c r="S4" s="11"/>
      <c r="T4" s="9">
        <f t="shared" ref="T4:T5" si="3">SUMPRODUCT($O$1:$S$1,O4:S4)</f>
        <v>0</v>
      </c>
      <c r="U4" s="208" t="str">
        <f t="shared" ref="U4:U48" si="4">IF(D4=1,L4+T4,"")</f>
        <v/>
      </c>
      <c r="V4" s="12">
        <f t="shared" ref="V4:V48" si="5">I4+Q4</f>
        <v>0</v>
      </c>
      <c r="W4" s="12" t="str">
        <f t="shared" ref="W4:W48" si="6">IF(D4=1,RANK(U4,$U$4:$U$48)," ")</f>
        <v xml:space="preserve"> </v>
      </c>
      <c r="X4" s="209" t="str">
        <f t="shared" ref="X4:X48" si="7">IF(D4=1,(($D$49-W4+1)+IF(W4=1,5,IF(W4=2,3,IF(W4=3,1,0))))," ")</f>
        <v xml:space="preserve"> </v>
      </c>
    </row>
    <row r="5" spans="1:40" hidden="1">
      <c r="A5" s="43">
        <f t="shared" si="0"/>
        <v>2</v>
      </c>
      <c r="B5" s="44" t="s">
        <v>30</v>
      </c>
      <c r="C5" s="63" t="str">
        <f t="shared" si="1"/>
        <v>Alberto Pa.</v>
      </c>
      <c r="D5" s="46"/>
      <c r="E5" s="47"/>
      <c r="F5" s="46"/>
      <c r="G5" s="46"/>
      <c r="H5" s="46"/>
      <c r="I5" s="46"/>
      <c r="J5" s="46"/>
      <c r="K5" s="46"/>
      <c r="L5" s="48">
        <f t="shared" si="2"/>
        <v>0</v>
      </c>
      <c r="M5" s="47"/>
      <c r="N5" s="46"/>
      <c r="O5" s="46"/>
      <c r="P5" s="46"/>
      <c r="Q5" s="46"/>
      <c r="R5" s="46"/>
      <c r="S5" s="46"/>
      <c r="T5" s="43">
        <f t="shared" si="3"/>
        <v>0</v>
      </c>
      <c r="U5" s="206" t="str">
        <f t="shared" si="4"/>
        <v/>
      </c>
      <c r="V5" s="49">
        <f t="shared" si="5"/>
        <v>0</v>
      </c>
      <c r="W5" s="49" t="str">
        <f t="shared" si="6"/>
        <v xml:space="preserve"> </v>
      </c>
      <c r="X5" s="207" t="str">
        <f t="shared" si="7"/>
        <v xml:space="preserve"> </v>
      </c>
    </row>
    <row r="6" spans="1:40">
      <c r="A6" s="43">
        <f t="shared" ref="A6:A48" si="8">A5+1</f>
        <v>3</v>
      </c>
      <c r="B6" s="44" t="s">
        <v>13</v>
      </c>
      <c r="C6" s="63" t="str">
        <f t="shared" ref="C6:C48" si="9">CONCATENATE(LEFT(B6,FIND(" ",B6) + 2),".")</f>
        <v>Riccardo Va.</v>
      </c>
      <c r="D6" s="46">
        <v>1</v>
      </c>
      <c r="E6" s="47">
        <v>2</v>
      </c>
      <c r="F6" s="46">
        <v>1</v>
      </c>
      <c r="G6" s="46">
        <v>1</v>
      </c>
      <c r="H6" s="46">
        <v>13</v>
      </c>
      <c r="I6" s="46">
        <v>1</v>
      </c>
      <c r="J6" s="46">
        <v>1</v>
      </c>
      <c r="K6" s="46">
        <v>0</v>
      </c>
      <c r="L6" s="48">
        <f t="shared" si="2"/>
        <v>18</v>
      </c>
      <c r="M6" s="47">
        <v>3</v>
      </c>
      <c r="N6" s="46">
        <v>2</v>
      </c>
      <c r="O6" s="46">
        <v>1</v>
      </c>
      <c r="P6" s="46">
        <v>19</v>
      </c>
      <c r="Q6" s="46">
        <v>2</v>
      </c>
      <c r="R6" s="46">
        <v>0</v>
      </c>
      <c r="S6" s="46">
        <v>0</v>
      </c>
      <c r="T6" s="43">
        <f t="shared" ref="T6:T40" si="10">SUMPRODUCT($O$1:$S$1,O6:S6)</f>
        <v>39</v>
      </c>
      <c r="U6" s="206">
        <f t="shared" si="4"/>
        <v>57</v>
      </c>
      <c r="V6" s="49">
        <f t="shared" si="5"/>
        <v>3</v>
      </c>
      <c r="W6" s="49">
        <f t="shared" si="6"/>
        <v>1</v>
      </c>
      <c r="X6" s="207">
        <f t="shared" si="7"/>
        <v>25</v>
      </c>
    </row>
    <row r="7" spans="1:40" hidden="1">
      <c r="A7" s="43">
        <f t="shared" si="8"/>
        <v>4</v>
      </c>
      <c r="B7" s="44" t="s">
        <v>50</v>
      </c>
      <c r="C7" s="63" t="str">
        <f t="shared" si="9"/>
        <v>Alessandrro Co.</v>
      </c>
      <c r="D7" s="46"/>
      <c r="E7" s="47"/>
      <c r="F7" s="46"/>
      <c r="G7" s="46"/>
      <c r="H7" s="46"/>
      <c r="I7" s="46"/>
      <c r="J7" s="46"/>
      <c r="K7" s="46"/>
      <c r="L7" s="48">
        <f t="shared" si="2"/>
        <v>0</v>
      </c>
      <c r="M7" s="47"/>
      <c r="N7" s="46"/>
      <c r="O7" s="46"/>
      <c r="P7" s="46"/>
      <c r="Q7" s="46"/>
      <c r="R7" s="46"/>
      <c r="S7" s="46"/>
      <c r="T7" s="43">
        <f t="shared" si="10"/>
        <v>0</v>
      </c>
      <c r="U7" s="206" t="str">
        <f t="shared" si="4"/>
        <v/>
      </c>
      <c r="V7" s="49">
        <f t="shared" si="5"/>
        <v>0</v>
      </c>
      <c r="W7" s="49" t="str">
        <f t="shared" si="6"/>
        <v xml:space="preserve"> </v>
      </c>
      <c r="X7" s="207" t="str">
        <f t="shared" si="7"/>
        <v xml:space="preserve"> </v>
      </c>
    </row>
    <row r="8" spans="1:40" hidden="1">
      <c r="A8" s="9">
        <f t="shared" si="8"/>
        <v>5</v>
      </c>
      <c r="B8" s="17" t="s">
        <v>26</v>
      </c>
      <c r="C8" s="10" t="str">
        <f t="shared" si="9"/>
        <v>Andrea Ga.</v>
      </c>
      <c r="D8" s="11"/>
      <c r="E8" s="52"/>
      <c r="F8" s="11"/>
      <c r="G8" s="11"/>
      <c r="H8" s="11"/>
      <c r="I8" s="11"/>
      <c r="J8" s="11"/>
      <c r="K8" s="11"/>
      <c r="L8" s="16">
        <f t="shared" si="2"/>
        <v>0</v>
      </c>
      <c r="M8" s="52"/>
      <c r="N8" s="11"/>
      <c r="O8" s="11"/>
      <c r="P8" s="11"/>
      <c r="Q8" s="11"/>
      <c r="R8" s="11"/>
      <c r="S8" s="11"/>
      <c r="T8" s="9">
        <f t="shared" si="10"/>
        <v>0</v>
      </c>
      <c r="U8" s="208" t="str">
        <f t="shared" si="4"/>
        <v/>
      </c>
      <c r="V8" s="12">
        <f t="shared" si="5"/>
        <v>0</v>
      </c>
      <c r="W8" s="12" t="str">
        <f t="shared" si="6"/>
        <v xml:space="preserve"> </v>
      </c>
      <c r="X8" s="209" t="str">
        <f t="shared" si="7"/>
        <v xml:space="preserve"> </v>
      </c>
    </row>
    <row r="9" spans="1:40">
      <c r="A9" s="9">
        <f t="shared" si="8"/>
        <v>6</v>
      </c>
      <c r="B9" s="17" t="s">
        <v>37</v>
      </c>
      <c r="C9" s="10" t="str">
        <f t="shared" si="9"/>
        <v>Gino Lu.</v>
      </c>
      <c r="D9" s="11">
        <v>1</v>
      </c>
      <c r="E9" s="52">
        <v>1</v>
      </c>
      <c r="F9" s="11">
        <v>1</v>
      </c>
      <c r="G9" s="11">
        <v>1</v>
      </c>
      <c r="H9" s="11">
        <v>10</v>
      </c>
      <c r="I9" s="11">
        <v>1</v>
      </c>
      <c r="J9" s="11">
        <v>0</v>
      </c>
      <c r="K9" s="11">
        <v>0</v>
      </c>
      <c r="L9" s="16">
        <f t="shared" si="2"/>
        <v>25</v>
      </c>
      <c r="M9" s="52">
        <v>2</v>
      </c>
      <c r="N9" s="11">
        <v>2</v>
      </c>
      <c r="O9" s="11">
        <v>1</v>
      </c>
      <c r="P9" s="11">
        <v>15</v>
      </c>
      <c r="Q9" s="11">
        <v>0</v>
      </c>
      <c r="R9" s="11">
        <v>0</v>
      </c>
      <c r="S9" s="11">
        <v>0</v>
      </c>
      <c r="T9" s="9">
        <f t="shared" si="10"/>
        <v>25</v>
      </c>
      <c r="U9" s="208">
        <f t="shared" si="4"/>
        <v>50</v>
      </c>
      <c r="V9" s="12">
        <f t="shared" si="5"/>
        <v>1</v>
      </c>
      <c r="W9" s="12">
        <f t="shared" si="6"/>
        <v>2</v>
      </c>
      <c r="X9" s="209">
        <f t="shared" si="7"/>
        <v>22</v>
      </c>
    </row>
    <row r="10" spans="1:40" hidden="1">
      <c r="A10" s="9">
        <f t="shared" si="8"/>
        <v>7</v>
      </c>
      <c r="B10" s="17" t="s">
        <v>51</v>
      </c>
      <c r="C10" s="10" t="str">
        <f t="shared" si="9"/>
        <v>Andrea Pr.</v>
      </c>
      <c r="D10" s="11"/>
      <c r="E10" s="52"/>
      <c r="F10" s="11"/>
      <c r="G10" s="11"/>
      <c r="H10" s="11"/>
      <c r="I10" s="11"/>
      <c r="J10" s="11"/>
      <c r="K10" s="11"/>
      <c r="L10" s="16">
        <f t="shared" si="2"/>
        <v>0</v>
      </c>
      <c r="M10" s="52"/>
      <c r="N10" s="11"/>
      <c r="O10" s="11"/>
      <c r="P10" s="11"/>
      <c r="Q10" s="11"/>
      <c r="R10" s="11"/>
      <c r="S10" s="11"/>
      <c r="T10" s="9">
        <f t="shared" si="10"/>
        <v>0</v>
      </c>
      <c r="U10" s="208" t="str">
        <f t="shared" si="4"/>
        <v/>
      </c>
      <c r="V10" s="12">
        <f t="shared" si="5"/>
        <v>0</v>
      </c>
      <c r="W10" s="12" t="str">
        <f t="shared" si="6"/>
        <v xml:space="preserve"> </v>
      </c>
      <c r="X10" s="209" t="str">
        <f t="shared" si="7"/>
        <v xml:space="preserve"> </v>
      </c>
    </row>
    <row r="11" spans="1:40">
      <c r="A11" s="43">
        <f t="shared" si="8"/>
        <v>8</v>
      </c>
      <c r="B11" s="44" t="s">
        <v>19</v>
      </c>
      <c r="C11" s="63" t="str">
        <f t="shared" si="9"/>
        <v>Daniele Pe.</v>
      </c>
      <c r="D11" s="46">
        <v>1</v>
      </c>
      <c r="E11" s="47">
        <v>5</v>
      </c>
      <c r="F11" s="46">
        <v>2</v>
      </c>
      <c r="G11" s="46">
        <v>0</v>
      </c>
      <c r="H11" s="46">
        <v>7</v>
      </c>
      <c r="I11" s="46">
        <v>0</v>
      </c>
      <c r="J11" s="46">
        <v>0</v>
      </c>
      <c r="K11" s="46">
        <v>0</v>
      </c>
      <c r="L11" s="48">
        <f t="shared" si="2"/>
        <v>7</v>
      </c>
      <c r="M11" s="47">
        <v>5</v>
      </c>
      <c r="N11" s="46">
        <v>1</v>
      </c>
      <c r="O11" s="46">
        <v>1</v>
      </c>
      <c r="P11" s="46">
        <v>21</v>
      </c>
      <c r="Q11" s="46">
        <v>2</v>
      </c>
      <c r="R11" s="46">
        <v>0</v>
      </c>
      <c r="S11" s="46">
        <v>0</v>
      </c>
      <c r="T11" s="43">
        <f t="shared" si="10"/>
        <v>41</v>
      </c>
      <c r="U11" s="206">
        <f t="shared" si="4"/>
        <v>48</v>
      </c>
      <c r="V11" s="49">
        <f t="shared" si="5"/>
        <v>2</v>
      </c>
      <c r="W11" s="49">
        <f t="shared" si="6"/>
        <v>3</v>
      </c>
      <c r="X11" s="207">
        <f t="shared" si="7"/>
        <v>19</v>
      </c>
    </row>
    <row r="12" spans="1:40" hidden="1">
      <c r="A12" s="9">
        <f t="shared" si="8"/>
        <v>9</v>
      </c>
      <c r="B12" s="17" t="s">
        <v>43</v>
      </c>
      <c r="C12" s="10" t="str">
        <f t="shared" si="9"/>
        <v>Barbara Vo.</v>
      </c>
      <c r="D12" s="11"/>
      <c r="E12" s="52"/>
      <c r="F12" s="11"/>
      <c r="G12" s="11"/>
      <c r="H12" s="11"/>
      <c r="I12" s="11"/>
      <c r="J12" s="11"/>
      <c r="K12" s="11"/>
      <c r="L12" s="16">
        <f t="shared" si="2"/>
        <v>0</v>
      </c>
      <c r="M12" s="52"/>
      <c r="N12" s="11"/>
      <c r="O12" s="11"/>
      <c r="P12" s="11"/>
      <c r="Q12" s="11"/>
      <c r="R12" s="11"/>
      <c r="S12" s="11"/>
      <c r="T12" s="9">
        <f t="shared" si="10"/>
        <v>0</v>
      </c>
      <c r="U12" s="208" t="str">
        <f t="shared" si="4"/>
        <v/>
      </c>
      <c r="V12" s="12">
        <f t="shared" si="5"/>
        <v>0</v>
      </c>
      <c r="W12" s="12" t="str">
        <f t="shared" si="6"/>
        <v xml:space="preserve"> </v>
      </c>
      <c r="X12" s="209" t="str">
        <f t="shared" si="7"/>
        <v xml:space="preserve"> </v>
      </c>
    </row>
    <row r="13" spans="1:40" hidden="1">
      <c r="A13" s="43">
        <f t="shared" si="8"/>
        <v>10</v>
      </c>
      <c r="B13" s="44" t="s">
        <v>52</v>
      </c>
      <c r="C13" s="63" t="str">
        <f t="shared" si="9"/>
        <v>Bruno Pa.</v>
      </c>
      <c r="D13" s="46"/>
      <c r="E13" s="47"/>
      <c r="F13" s="46"/>
      <c r="G13" s="46"/>
      <c r="H13" s="46"/>
      <c r="I13" s="46"/>
      <c r="J13" s="46"/>
      <c r="K13" s="46"/>
      <c r="L13" s="48">
        <f t="shared" si="2"/>
        <v>0</v>
      </c>
      <c r="M13" s="47"/>
      <c r="N13" s="46"/>
      <c r="O13" s="46"/>
      <c r="P13" s="46"/>
      <c r="Q13" s="46"/>
      <c r="R13" s="46"/>
      <c r="S13" s="46"/>
      <c r="T13" s="43">
        <f t="shared" si="10"/>
        <v>0</v>
      </c>
      <c r="U13" s="206" t="str">
        <f t="shared" si="4"/>
        <v/>
      </c>
      <c r="V13" s="49">
        <f t="shared" si="5"/>
        <v>0</v>
      </c>
      <c r="W13" s="49" t="str">
        <f t="shared" si="6"/>
        <v xml:space="preserve"> </v>
      </c>
      <c r="X13" s="207" t="str">
        <f t="shared" si="7"/>
        <v xml:space="preserve"> </v>
      </c>
    </row>
    <row r="14" spans="1:40" hidden="1">
      <c r="A14" s="9">
        <f t="shared" si="8"/>
        <v>11</v>
      </c>
      <c r="B14" s="17" t="s">
        <v>24</v>
      </c>
      <c r="C14" s="10" t="str">
        <f t="shared" si="9"/>
        <v>Christian Vi.</v>
      </c>
      <c r="D14" s="11"/>
      <c r="E14" s="52"/>
      <c r="F14" s="11"/>
      <c r="G14" s="11"/>
      <c r="H14" s="11"/>
      <c r="I14" s="11"/>
      <c r="J14" s="11"/>
      <c r="K14" s="11"/>
      <c r="L14" s="16">
        <f t="shared" si="2"/>
        <v>0</v>
      </c>
      <c r="M14" s="52"/>
      <c r="N14" s="11"/>
      <c r="O14" s="11"/>
      <c r="P14" s="11"/>
      <c r="Q14" s="11"/>
      <c r="R14" s="11"/>
      <c r="S14" s="11"/>
      <c r="T14" s="9">
        <f t="shared" si="10"/>
        <v>0</v>
      </c>
      <c r="U14" s="208" t="str">
        <f t="shared" si="4"/>
        <v/>
      </c>
      <c r="V14" s="12">
        <f t="shared" si="5"/>
        <v>0</v>
      </c>
      <c r="W14" s="12" t="str">
        <f t="shared" si="6"/>
        <v xml:space="preserve"> </v>
      </c>
      <c r="X14" s="209" t="str">
        <f t="shared" si="7"/>
        <v xml:space="preserve"> </v>
      </c>
    </row>
    <row r="15" spans="1:40" hidden="1">
      <c r="A15" s="43">
        <f t="shared" si="8"/>
        <v>12</v>
      </c>
      <c r="B15" s="44" t="s">
        <v>53</v>
      </c>
      <c r="C15" s="63" t="str">
        <f t="shared" si="9"/>
        <v>Claudio Ma.</v>
      </c>
      <c r="D15" s="46"/>
      <c r="E15" s="47"/>
      <c r="F15" s="46"/>
      <c r="G15" s="46"/>
      <c r="H15" s="46"/>
      <c r="I15" s="46"/>
      <c r="J15" s="46"/>
      <c r="K15" s="46"/>
      <c r="L15" s="48">
        <f t="shared" si="2"/>
        <v>0</v>
      </c>
      <c r="M15" s="47"/>
      <c r="N15" s="46"/>
      <c r="O15" s="46"/>
      <c r="P15" s="46"/>
      <c r="Q15" s="46"/>
      <c r="R15" s="46"/>
      <c r="S15" s="46"/>
      <c r="T15" s="43">
        <f t="shared" si="10"/>
        <v>0</v>
      </c>
      <c r="U15" s="206" t="str">
        <f t="shared" si="4"/>
        <v/>
      </c>
      <c r="V15" s="49">
        <f t="shared" si="5"/>
        <v>0</v>
      </c>
      <c r="W15" s="49" t="str">
        <f t="shared" si="6"/>
        <v xml:space="preserve"> </v>
      </c>
      <c r="X15" s="207" t="str">
        <f t="shared" si="7"/>
        <v xml:space="preserve"> </v>
      </c>
    </row>
    <row r="16" spans="1:40" hidden="1">
      <c r="A16" s="9">
        <f t="shared" si="8"/>
        <v>13</v>
      </c>
      <c r="B16" s="17" t="s">
        <v>33</v>
      </c>
      <c r="C16" s="10" t="str">
        <f t="shared" si="9"/>
        <v>Daniel Te.</v>
      </c>
      <c r="D16" s="11"/>
      <c r="E16" s="52"/>
      <c r="F16" s="11"/>
      <c r="G16" s="11"/>
      <c r="H16" s="11"/>
      <c r="I16" s="11"/>
      <c r="J16" s="11"/>
      <c r="K16" s="11"/>
      <c r="L16" s="16">
        <f t="shared" si="2"/>
        <v>0</v>
      </c>
      <c r="M16" s="52"/>
      <c r="N16" s="11"/>
      <c r="O16" s="11"/>
      <c r="P16" s="11"/>
      <c r="Q16" s="11"/>
      <c r="R16" s="11"/>
      <c r="S16" s="11"/>
      <c r="T16" s="9">
        <f t="shared" si="10"/>
        <v>0</v>
      </c>
      <c r="U16" s="208" t="str">
        <f t="shared" si="4"/>
        <v/>
      </c>
      <c r="V16" s="12">
        <f t="shared" si="5"/>
        <v>0</v>
      </c>
      <c r="W16" s="12" t="str">
        <f t="shared" si="6"/>
        <v xml:space="preserve"> </v>
      </c>
      <c r="X16" s="209" t="str">
        <f t="shared" si="7"/>
        <v xml:space="preserve"> </v>
      </c>
    </row>
    <row r="17" spans="1:24" hidden="1">
      <c r="A17" s="43">
        <f t="shared" si="8"/>
        <v>14</v>
      </c>
      <c r="B17" s="44" t="s">
        <v>36</v>
      </c>
      <c r="C17" s="63" t="str">
        <f t="shared" si="9"/>
        <v>Daniele Fe.</v>
      </c>
      <c r="D17" s="46"/>
      <c r="E17" s="47"/>
      <c r="F17" s="46"/>
      <c r="G17" s="46"/>
      <c r="H17" s="46"/>
      <c r="I17" s="46"/>
      <c r="J17" s="46"/>
      <c r="K17" s="46"/>
      <c r="L17" s="48">
        <f t="shared" si="2"/>
        <v>0</v>
      </c>
      <c r="M17" s="47"/>
      <c r="N17" s="46"/>
      <c r="O17" s="46"/>
      <c r="P17" s="46"/>
      <c r="Q17" s="46"/>
      <c r="R17" s="46"/>
      <c r="S17" s="46"/>
      <c r="T17" s="43">
        <f t="shared" si="10"/>
        <v>0</v>
      </c>
      <c r="U17" s="206" t="str">
        <f t="shared" si="4"/>
        <v/>
      </c>
      <c r="V17" s="49">
        <f t="shared" si="5"/>
        <v>0</v>
      </c>
      <c r="W17" s="49" t="str">
        <f t="shared" si="6"/>
        <v xml:space="preserve"> </v>
      </c>
      <c r="X17" s="207" t="str">
        <f t="shared" si="7"/>
        <v xml:space="preserve"> </v>
      </c>
    </row>
    <row r="18" spans="1:24" hidden="1">
      <c r="A18" s="9">
        <f t="shared" si="8"/>
        <v>15</v>
      </c>
      <c r="B18" s="17" t="s">
        <v>54</v>
      </c>
      <c r="C18" s="10" t="str">
        <f t="shared" si="9"/>
        <v>Daniele Pa.</v>
      </c>
      <c r="D18" s="11"/>
      <c r="E18" s="52"/>
      <c r="F18" s="11"/>
      <c r="G18" s="11"/>
      <c r="H18" s="11"/>
      <c r="I18" s="11"/>
      <c r="J18" s="11"/>
      <c r="K18" s="11"/>
      <c r="L18" s="16">
        <f t="shared" si="2"/>
        <v>0</v>
      </c>
      <c r="M18" s="52"/>
      <c r="N18" s="11"/>
      <c r="O18" s="11"/>
      <c r="P18" s="11"/>
      <c r="Q18" s="11"/>
      <c r="R18" s="11"/>
      <c r="S18" s="11"/>
      <c r="T18" s="9">
        <f t="shared" si="10"/>
        <v>0</v>
      </c>
      <c r="U18" s="208" t="str">
        <f t="shared" si="4"/>
        <v/>
      </c>
      <c r="V18" s="12">
        <f t="shared" si="5"/>
        <v>0</v>
      </c>
      <c r="W18" s="12" t="str">
        <f t="shared" si="6"/>
        <v xml:space="preserve"> </v>
      </c>
      <c r="X18" s="209" t="str">
        <f t="shared" si="7"/>
        <v xml:space="preserve"> </v>
      </c>
    </row>
    <row r="19" spans="1:24">
      <c r="A19" s="43">
        <f t="shared" si="8"/>
        <v>16</v>
      </c>
      <c r="B19" s="44" t="s">
        <v>23</v>
      </c>
      <c r="C19" s="63" t="str">
        <f t="shared" si="9"/>
        <v>Francesco Be.</v>
      </c>
      <c r="D19" s="46">
        <v>1</v>
      </c>
      <c r="E19" s="47">
        <v>2</v>
      </c>
      <c r="F19" s="46">
        <v>1</v>
      </c>
      <c r="G19" s="46">
        <v>1</v>
      </c>
      <c r="H19" s="46">
        <v>16</v>
      </c>
      <c r="I19" s="46">
        <v>2</v>
      </c>
      <c r="J19" s="46">
        <v>0</v>
      </c>
      <c r="K19" s="46">
        <v>0</v>
      </c>
      <c r="L19" s="48">
        <f t="shared" si="2"/>
        <v>36</v>
      </c>
      <c r="M19" s="47">
        <v>1</v>
      </c>
      <c r="N19" s="46">
        <v>2</v>
      </c>
      <c r="O19" s="46">
        <v>0</v>
      </c>
      <c r="P19" s="46">
        <v>16</v>
      </c>
      <c r="Q19" s="46">
        <v>1</v>
      </c>
      <c r="R19" s="46">
        <v>1</v>
      </c>
      <c r="S19" s="46">
        <v>0</v>
      </c>
      <c r="T19" s="43">
        <f t="shared" si="10"/>
        <v>11</v>
      </c>
      <c r="U19" s="206">
        <f t="shared" si="4"/>
        <v>47</v>
      </c>
      <c r="V19" s="49">
        <f t="shared" si="5"/>
        <v>3</v>
      </c>
      <c r="W19" s="49">
        <f t="shared" si="6"/>
        <v>4</v>
      </c>
      <c r="X19" s="207">
        <f t="shared" si="7"/>
        <v>17</v>
      </c>
    </row>
    <row r="20" spans="1:24" hidden="1">
      <c r="A20" s="9">
        <f t="shared" si="8"/>
        <v>17</v>
      </c>
      <c r="B20" s="17" t="s">
        <v>42</v>
      </c>
      <c r="C20" s="10" t="str">
        <f t="shared" si="9"/>
        <v>Erminio Se.</v>
      </c>
      <c r="D20" s="11"/>
      <c r="E20" s="52"/>
      <c r="F20" s="11"/>
      <c r="G20" s="11"/>
      <c r="H20" s="11"/>
      <c r="I20" s="11"/>
      <c r="J20" s="11"/>
      <c r="K20" s="11"/>
      <c r="L20" s="16">
        <f t="shared" si="2"/>
        <v>0</v>
      </c>
      <c r="M20" s="52"/>
      <c r="N20" s="11"/>
      <c r="O20" s="11"/>
      <c r="P20" s="11"/>
      <c r="Q20" s="11"/>
      <c r="R20" s="11"/>
      <c r="S20" s="11"/>
      <c r="T20" s="9">
        <f t="shared" si="10"/>
        <v>0</v>
      </c>
      <c r="U20" s="208" t="str">
        <f t="shared" si="4"/>
        <v/>
      </c>
      <c r="V20" s="12">
        <f t="shared" si="5"/>
        <v>0</v>
      </c>
      <c r="W20" s="12" t="str">
        <f t="shared" si="6"/>
        <v xml:space="preserve"> </v>
      </c>
      <c r="X20" s="209" t="str">
        <f t="shared" si="7"/>
        <v xml:space="preserve"> </v>
      </c>
    </row>
    <row r="21" spans="1:24" hidden="1">
      <c r="A21" s="43">
        <f t="shared" si="8"/>
        <v>18</v>
      </c>
      <c r="B21" s="44" t="s">
        <v>29</v>
      </c>
      <c r="C21" s="63" t="str">
        <f t="shared" si="9"/>
        <v>Fabio Za.</v>
      </c>
      <c r="D21" s="46"/>
      <c r="E21" s="47"/>
      <c r="F21" s="46"/>
      <c r="G21" s="46"/>
      <c r="H21" s="46"/>
      <c r="I21" s="46"/>
      <c r="J21" s="46"/>
      <c r="K21" s="46"/>
      <c r="L21" s="48">
        <f t="shared" si="2"/>
        <v>0</v>
      </c>
      <c r="M21" s="47"/>
      <c r="N21" s="46"/>
      <c r="O21" s="46"/>
      <c r="P21" s="46"/>
      <c r="Q21" s="46"/>
      <c r="R21" s="46"/>
      <c r="S21" s="46"/>
      <c r="T21" s="43">
        <f t="shared" si="10"/>
        <v>0</v>
      </c>
      <c r="U21" s="206" t="str">
        <f t="shared" si="4"/>
        <v/>
      </c>
      <c r="V21" s="49">
        <f t="shared" si="5"/>
        <v>0</v>
      </c>
      <c r="W21" s="49" t="str">
        <f t="shared" si="6"/>
        <v xml:space="preserve"> </v>
      </c>
      <c r="X21" s="207" t="str">
        <f t="shared" si="7"/>
        <v xml:space="preserve"> </v>
      </c>
    </row>
    <row r="22" spans="1:24">
      <c r="A22" s="9">
        <f t="shared" si="8"/>
        <v>19</v>
      </c>
      <c r="B22" s="17" t="s">
        <v>12</v>
      </c>
      <c r="C22" s="10" t="str">
        <f t="shared" si="9"/>
        <v>Alessandro Ba.</v>
      </c>
      <c r="D22" s="11">
        <v>1</v>
      </c>
      <c r="E22" s="52">
        <v>5</v>
      </c>
      <c r="F22" s="11">
        <v>2</v>
      </c>
      <c r="G22" s="11">
        <v>0</v>
      </c>
      <c r="H22" s="11">
        <v>14</v>
      </c>
      <c r="I22" s="11">
        <v>0</v>
      </c>
      <c r="J22" s="11">
        <v>0</v>
      </c>
      <c r="K22" s="11">
        <v>0</v>
      </c>
      <c r="L22" s="16">
        <f t="shared" si="2"/>
        <v>14</v>
      </c>
      <c r="M22" s="52">
        <v>4</v>
      </c>
      <c r="N22" s="11">
        <v>1</v>
      </c>
      <c r="O22" s="11">
        <v>1</v>
      </c>
      <c r="P22" s="11">
        <v>13</v>
      </c>
      <c r="Q22" s="11">
        <v>1</v>
      </c>
      <c r="R22" s="11">
        <v>0</v>
      </c>
      <c r="S22" s="11">
        <v>0</v>
      </c>
      <c r="T22" s="9">
        <f t="shared" si="10"/>
        <v>28</v>
      </c>
      <c r="U22" s="208">
        <f t="shared" si="4"/>
        <v>42</v>
      </c>
      <c r="V22" s="12">
        <f t="shared" si="5"/>
        <v>1</v>
      </c>
      <c r="W22" s="12">
        <f t="shared" si="6"/>
        <v>5</v>
      </c>
      <c r="X22" s="209">
        <f t="shared" si="7"/>
        <v>16</v>
      </c>
    </row>
    <row r="23" spans="1:24">
      <c r="A23" s="43">
        <f t="shared" si="8"/>
        <v>20</v>
      </c>
      <c r="B23" s="44" t="s">
        <v>31</v>
      </c>
      <c r="C23" s="63" t="str">
        <f t="shared" si="9"/>
        <v>Francesco Pe.</v>
      </c>
      <c r="D23" s="46">
        <v>1</v>
      </c>
      <c r="E23" s="47">
        <v>1</v>
      </c>
      <c r="F23" s="46" t="s">
        <v>113</v>
      </c>
      <c r="G23" s="46">
        <v>1</v>
      </c>
      <c r="H23" s="46">
        <v>19</v>
      </c>
      <c r="I23" s="46">
        <v>2</v>
      </c>
      <c r="J23" s="46">
        <v>0</v>
      </c>
      <c r="K23" s="46">
        <v>0</v>
      </c>
      <c r="L23" s="48">
        <f t="shared" si="2"/>
        <v>39</v>
      </c>
      <c r="M23" s="47">
        <v>1</v>
      </c>
      <c r="N23" s="46" t="s">
        <v>113</v>
      </c>
      <c r="O23" s="46">
        <v>0</v>
      </c>
      <c r="P23" s="46">
        <v>12</v>
      </c>
      <c r="Q23" s="46">
        <v>0</v>
      </c>
      <c r="R23" s="46">
        <v>1</v>
      </c>
      <c r="S23" s="46">
        <v>0</v>
      </c>
      <c r="T23" s="43">
        <f t="shared" si="10"/>
        <v>2</v>
      </c>
      <c r="U23" s="206">
        <f t="shared" si="4"/>
        <v>41</v>
      </c>
      <c r="V23" s="49">
        <f t="shared" si="5"/>
        <v>2</v>
      </c>
      <c r="W23" s="49">
        <f t="shared" si="6"/>
        <v>6</v>
      </c>
      <c r="X23" s="207">
        <f t="shared" si="7"/>
        <v>15</v>
      </c>
    </row>
    <row r="24" spans="1:24">
      <c r="A24" s="43">
        <f t="shared" si="8"/>
        <v>21</v>
      </c>
      <c r="B24" s="44" t="s">
        <v>21</v>
      </c>
      <c r="C24" s="63" t="str">
        <f t="shared" si="9"/>
        <v>Massimo Mo.</v>
      </c>
      <c r="D24" s="46">
        <v>1</v>
      </c>
      <c r="E24" s="47">
        <v>3</v>
      </c>
      <c r="F24" s="46">
        <v>2</v>
      </c>
      <c r="G24" s="46">
        <v>0</v>
      </c>
      <c r="H24" s="46">
        <v>8</v>
      </c>
      <c r="I24" s="46">
        <v>0</v>
      </c>
      <c r="J24" s="46">
        <v>1</v>
      </c>
      <c r="K24" s="46">
        <v>0</v>
      </c>
      <c r="L24" s="48">
        <f t="shared" si="2"/>
        <v>-2</v>
      </c>
      <c r="M24" s="47">
        <v>3</v>
      </c>
      <c r="N24" s="46">
        <v>1</v>
      </c>
      <c r="O24" s="46">
        <v>1</v>
      </c>
      <c r="P24" s="46">
        <v>21</v>
      </c>
      <c r="Q24" s="46">
        <v>2</v>
      </c>
      <c r="R24" s="46">
        <v>0</v>
      </c>
      <c r="S24" s="46">
        <v>0</v>
      </c>
      <c r="T24" s="43">
        <f t="shared" si="10"/>
        <v>41</v>
      </c>
      <c r="U24" s="206">
        <f t="shared" si="4"/>
        <v>39</v>
      </c>
      <c r="V24" s="49">
        <f t="shared" si="5"/>
        <v>2</v>
      </c>
      <c r="W24" s="49">
        <f t="shared" si="6"/>
        <v>7</v>
      </c>
      <c r="X24" s="207">
        <f t="shared" si="7"/>
        <v>14</v>
      </c>
    </row>
    <row r="25" spans="1:24">
      <c r="A25" s="9">
        <f t="shared" si="8"/>
        <v>22</v>
      </c>
      <c r="B25" s="17" t="s">
        <v>25</v>
      </c>
      <c r="C25" s="10" t="str">
        <f t="shared" si="9"/>
        <v>Riccardo Ri.</v>
      </c>
      <c r="D25" s="11">
        <v>1</v>
      </c>
      <c r="E25" s="52">
        <v>1</v>
      </c>
      <c r="F25" s="11">
        <v>2</v>
      </c>
      <c r="G25" s="11">
        <v>1</v>
      </c>
      <c r="H25" s="11">
        <v>20</v>
      </c>
      <c r="I25" s="11">
        <v>2</v>
      </c>
      <c r="J25" s="11">
        <v>0</v>
      </c>
      <c r="K25" s="11">
        <v>0</v>
      </c>
      <c r="L25" s="16">
        <f t="shared" si="2"/>
        <v>40</v>
      </c>
      <c r="M25" s="52">
        <v>2</v>
      </c>
      <c r="N25" s="11">
        <v>1</v>
      </c>
      <c r="O25" s="11">
        <v>0</v>
      </c>
      <c r="P25" s="11">
        <v>7</v>
      </c>
      <c r="Q25" s="11">
        <v>0</v>
      </c>
      <c r="R25" s="11">
        <v>1</v>
      </c>
      <c r="S25" s="11">
        <v>0</v>
      </c>
      <c r="T25" s="9">
        <f t="shared" si="10"/>
        <v>-3</v>
      </c>
      <c r="U25" s="208">
        <f t="shared" si="4"/>
        <v>37</v>
      </c>
      <c r="V25" s="12">
        <f t="shared" si="5"/>
        <v>2</v>
      </c>
      <c r="W25" s="12">
        <f t="shared" si="6"/>
        <v>8</v>
      </c>
      <c r="X25" s="209">
        <f t="shared" si="7"/>
        <v>13</v>
      </c>
    </row>
    <row r="26" spans="1:24">
      <c r="A26" s="43">
        <f t="shared" si="8"/>
        <v>23</v>
      </c>
      <c r="B26" s="44" t="s">
        <v>40</v>
      </c>
      <c r="C26" s="63" t="str">
        <f t="shared" si="9"/>
        <v>Ken Jo.</v>
      </c>
      <c r="D26" s="46">
        <v>1</v>
      </c>
      <c r="E26" s="47">
        <v>5</v>
      </c>
      <c r="F26" s="46">
        <v>1</v>
      </c>
      <c r="G26" s="46">
        <v>0</v>
      </c>
      <c r="H26" s="46">
        <v>17</v>
      </c>
      <c r="I26" s="46">
        <v>1</v>
      </c>
      <c r="J26" s="46">
        <v>1</v>
      </c>
      <c r="K26" s="46">
        <v>0</v>
      </c>
      <c r="L26" s="48">
        <f t="shared" si="2"/>
        <v>12</v>
      </c>
      <c r="M26" s="47">
        <v>4</v>
      </c>
      <c r="N26" s="46">
        <v>1</v>
      </c>
      <c r="O26" s="46">
        <v>1</v>
      </c>
      <c r="P26" s="46">
        <v>8</v>
      </c>
      <c r="Q26" s="46">
        <v>1</v>
      </c>
      <c r="R26" s="46">
        <v>0</v>
      </c>
      <c r="S26" s="46">
        <v>0</v>
      </c>
      <c r="T26" s="43">
        <f t="shared" si="10"/>
        <v>23</v>
      </c>
      <c r="U26" s="206">
        <f t="shared" si="4"/>
        <v>35</v>
      </c>
      <c r="V26" s="49">
        <f t="shared" si="5"/>
        <v>2</v>
      </c>
      <c r="W26" s="49">
        <f t="shared" si="6"/>
        <v>9</v>
      </c>
      <c r="X26" s="207">
        <f t="shared" si="7"/>
        <v>12</v>
      </c>
    </row>
    <row r="27" spans="1:24">
      <c r="A27" s="43">
        <f t="shared" si="8"/>
        <v>24</v>
      </c>
      <c r="B27" s="44" t="s">
        <v>35</v>
      </c>
      <c r="C27" s="63" t="str">
        <f t="shared" si="9"/>
        <v>Andrea Mo.</v>
      </c>
      <c r="D27" s="46">
        <v>1</v>
      </c>
      <c r="E27" s="47">
        <v>4</v>
      </c>
      <c r="F27" s="46" t="s">
        <v>113</v>
      </c>
      <c r="G27" s="46">
        <v>0</v>
      </c>
      <c r="H27" s="46">
        <v>5</v>
      </c>
      <c r="I27" s="46">
        <v>0</v>
      </c>
      <c r="J27" s="46">
        <v>1</v>
      </c>
      <c r="K27" s="46">
        <v>0</v>
      </c>
      <c r="L27" s="48">
        <f t="shared" si="2"/>
        <v>-5</v>
      </c>
      <c r="M27" s="47">
        <v>2</v>
      </c>
      <c r="N27" s="46" t="s">
        <v>113</v>
      </c>
      <c r="O27" s="46">
        <v>1</v>
      </c>
      <c r="P27" s="46">
        <v>16</v>
      </c>
      <c r="Q27" s="46">
        <v>2</v>
      </c>
      <c r="R27" s="46">
        <v>0</v>
      </c>
      <c r="S27" s="46">
        <v>0</v>
      </c>
      <c r="T27" s="43">
        <f t="shared" si="10"/>
        <v>36</v>
      </c>
      <c r="U27" s="206">
        <f t="shared" si="4"/>
        <v>31</v>
      </c>
      <c r="V27" s="49">
        <f t="shared" si="5"/>
        <v>2</v>
      </c>
      <c r="W27" s="49">
        <f t="shared" si="6"/>
        <v>10</v>
      </c>
      <c r="X27" s="207">
        <f t="shared" si="7"/>
        <v>11</v>
      </c>
    </row>
    <row r="28" spans="1:24">
      <c r="A28" s="9">
        <f t="shared" si="8"/>
        <v>25</v>
      </c>
      <c r="B28" s="17" t="s">
        <v>14</v>
      </c>
      <c r="C28" s="10" t="str">
        <f t="shared" si="9"/>
        <v>Federico Mo.</v>
      </c>
      <c r="D28" s="11">
        <v>1</v>
      </c>
      <c r="E28" s="52">
        <v>3</v>
      </c>
      <c r="F28" s="11">
        <v>1</v>
      </c>
      <c r="G28" s="11">
        <v>0</v>
      </c>
      <c r="H28" s="11">
        <v>17</v>
      </c>
      <c r="I28" s="11">
        <v>0</v>
      </c>
      <c r="J28" s="11">
        <v>1</v>
      </c>
      <c r="K28" s="11">
        <v>0</v>
      </c>
      <c r="L28" s="16">
        <f t="shared" si="2"/>
        <v>7</v>
      </c>
      <c r="M28" s="52">
        <v>5</v>
      </c>
      <c r="N28" s="11">
        <v>2</v>
      </c>
      <c r="O28" s="11">
        <v>1</v>
      </c>
      <c r="P28" s="11">
        <v>13</v>
      </c>
      <c r="Q28" s="11">
        <v>0</v>
      </c>
      <c r="R28" s="11">
        <v>0</v>
      </c>
      <c r="S28" s="11">
        <v>0</v>
      </c>
      <c r="T28" s="9">
        <f t="shared" si="10"/>
        <v>23</v>
      </c>
      <c r="U28" s="208">
        <f t="shared" si="4"/>
        <v>30</v>
      </c>
      <c r="V28" s="12">
        <f t="shared" si="5"/>
        <v>0</v>
      </c>
      <c r="W28" s="12">
        <f t="shared" si="6"/>
        <v>11</v>
      </c>
      <c r="X28" s="209">
        <f t="shared" si="7"/>
        <v>10</v>
      </c>
    </row>
    <row r="29" spans="1:24">
      <c r="A29" s="43">
        <f t="shared" si="8"/>
        <v>26</v>
      </c>
      <c r="B29" s="44" t="s">
        <v>16</v>
      </c>
      <c r="C29" s="63" t="str">
        <f t="shared" si="9"/>
        <v>Franco Na.</v>
      </c>
      <c r="D29" s="46">
        <v>1</v>
      </c>
      <c r="E29" s="47">
        <v>2</v>
      </c>
      <c r="F29" s="46">
        <v>2</v>
      </c>
      <c r="G29" s="46">
        <v>0</v>
      </c>
      <c r="H29" s="46">
        <v>8</v>
      </c>
      <c r="I29" s="46">
        <v>0</v>
      </c>
      <c r="J29" s="46">
        <v>1</v>
      </c>
      <c r="K29" s="46">
        <v>0</v>
      </c>
      <c r="L29" s="48">
        <f t="shared" si="2"/>
        <v>-2</v>
      </c>
      <c r="M29" s="47">
        <v>4</v>
      </c>
      <c r="N29" s="46">
        <v>1</v>
      </c>
      <c r="O29" s="46">
        <v>1</v>
      </c>
      <c r="P29" s="46">
        <v>17</v>
      </c>
      <c r="Q29" s="46">
        <v>1</v>
      </c>
      <c r="R29" s="46">
        <v>0</v>
      </c>
      <c r="S29" s="46">
        <v>0</v>
      </c>
      <c r="T29" s="43">
        <f t="shared" si="10"/>
        <v>32</v>
      </c>
      <c r="U29" s="206">
        <f t="shared" si="4"/>
        <v>30</v>
      </c>
      <c r="V29" s="49">
        <f t="shared" si="5"/>
        <v>1</v>
      </c>
      <c r="W29" s="49">
        <f t="shared" si="6"/>
        <v>11</v>
      </c>
      <c r="X29" s="207">
        <f t="shared" si="7"/>
        <v>10</v>
      </c>
    </row>
    <row r="30" spans="1:24" hidden="1">
      <c r="A30" s="9">
        <f t="shared" si="8"/>
        <v>27</v>
      </c>
      <c r="B30" s="15" t="s">
        <v>49</v>
      </c>
      <c r="C30" s="10" t="str">
        <f t="shared" si="9"/>
        <v>Ivan Ma.</v>
      </c>
      <c r="D30" s="11"/>
      <c r="E30" s="52"/>
      <c r="F30" s="11"/>
      <c r="G30" s="11"/>
      <c r="H30" s="11"/>
      <c r="I30" s="11"/>
      <c r="J30" s="11"/>
      <c r="K30" s="11"/>
      <c r="L30" s="16">
        <f t="shared" si="2"/>
        <v>0</v>
      </c>
      <c r="M30" s="52"/>
      <c r="N30" s="11"/>
      <c r="O30" s="11"/>
      <c r="P30" s="11"/>
      <c r="Q30" s="11"/>
      <c r="R30" s="11"/>
      <c r="S30" s="11"/>
      <c r="T30" s="9">
        <f t="shared" si="10"/>
        <v>0</v>
      </c>
      <c r="U30" s="208" t="str">
        <f t="shared" si="4"/>
        <v/>
      </c>
      <c r="V30" s="12">
        <f t="shared" si="5"/>
        <v>0</v>
      </c>
      <c r="W30" s="12" t="str">
        <f t="shared" si="6"/>
        <v xml:space="preserve"> </v>
      </c>
      <c r="X30" s="209" t="str">
        <f t="shared" si="7"/>
        <v xml:space="preserve"> </v>
      </c>
    </row>
    <row r="31" spans="1:24" hidden="1">
      <c r="A31" s="43">
        <f t="shared" si="8"/>
        <v>28</v>
      </c>
      <c r="B31" s="44" t="s">
        <v>41</v>
      </c>
      <c r="C31" s="63" t="str">
        <f t="shared" si="9"/>
        <v>Jolly 1.</v>
      </c>
      <c r="D31" s="46"/>
      <c r="E31" s="47"/>
      <c r="F31" s="46"/>
      <c r="G31" s="46"/>
      <c r="H31" s="46"/>
      <c r="I31" s="46"/>
      <c r="J31" s="46"/>
      <c r="K31" s="46"/>
      <c r="L31" s="48">
        <f t="shared" si="2"/>
        <v>0</v>
      </c>
      <c r="M31" s="47"/>
      <c r="N31" s="46"/>
      <c r="O31" s="46"/>
      <c r="P31" s="46"/>
      <c r="Q31" s="46"/>
      <c r="R31" s="46"/>
      <c r="S31" s="46"/>
      <c r="T31" s="43">
        <f t="shared" si="10"/>
        <v>0</v>
      </c>
      <c r="U31" s="206" t="str">
        <f t="shared" si="4"/>
        <v/>
      </c>
      <c r="V31" s="49">
        <f t="shared" si="5"/>
        <v>0</v>
      </c>
      <c r="W31" s="49" t="str">
        <f t="shared" si="6"/>
        <v xml:space="preserve"> </v>
      </c>
      <c r="X31" s="207" t="str">
        <f t="shared" si="7"/>
        <v xml:space="preserve"> </v>
      </c>
    </row>
    <row r="32" spans="1:24" hidden="1">
      <c r="A32" s="9">
        <f t="shared" si="8"/>
        <v>29</v>
      </c>
      <c r="B32" s="17" t="s">
        <v>55</v>
      </c>
      <c r="C32" s="10" t="str">
        <f t="shared" si="9"/>
        <v>Jolly 2.</v>
      </c>
      <c r="D32" s="11"/>
      <c r="E32" s="52"/>
      <c r="F32" s="11"/>
      <c r="G32" s="11"/>
      <c r="H32" s="11"/>
      <c r="I32" s="11"/>
      <c r="J32" s="11"/>
      <c r="K32" s="11"/>
      <c r="L32" s="16">
        <f t="shared" si="2"/>
        <v>0</v>
      </c>
      <c r="M32" s="52"/>
      <c r="N32" s="11"/>
      <c r="O32" s="11"/>
      <c r="P32" s="11"/>
      <c r="Q32" s="11"/>
      <c r="R32" s="11"/>
      <c r="S32" s="11"/>
      <c r="T32" s="9">
        <f t="shared" si="10"/>
        <v>0</v>
      </c>
      <c r="U32" s="208" t="str">
        <f t="shared" si="4"/>
        <v/>
      </c>
      <c r="V32" s="12">
        <f t="shared" si="5"/>
        <v>0</v>
      </c>
      <c r="W32" s="12" t="str">
        <f t="shared" si="6"/>
        <v xml:space="preserve"> </v>
      </c>
      <c r="X32" s="209" t="str">
        <f t="shared" si="7"/>
        <v xml:space="preserve"> </v>
      </c>
    </row>
    <row r="33" spans="1:24">
      <c r="A33" s="43">
        <f t="shared" si="8"/>
        <v>30</v>
      </c>
      <c r="B33" s="44" t="s">
        <v>18</v>
      </c>
      <c r="C33" s="63" t="str">
        <f t="shared" si="9"/>
        <v>Artemisia Vo.</v>
      </c>
      <c r="D33" s="46">
        <v>1</v>
      </c>
      <c r="E33" s="47">
        <v>5</v>
      </c>
      <c r="F33" s="46">
        <v>1</v>
      </c>
      <c r="G33" s="46">
        <v>0</v>
      </c>
      <c r="H33" s="46">
        <v>8</v>
      </c>
      <c r="I33" s="46">
        <v>0</v>
      </c>
      <c r="J33" s="46">
        <v>1</v>
      </c>
      <c r="K33" s="46">
        <v>0</v>
      </c>
      <c r="L33" s="48">
        <f t="shared" si="2"/>
        <v>-2</v>
      </c>
      <c r="M33" s="47">
        <v>3</v>
      </c>
      <c r="N33" s="46">
        <v>2</v>
      </c>
      <c r="O33" s="46">
        <v>1</v>
      </c>
      <c r="P33" s="46">
        <v>14</v>
      </c>
      <c r="Q33" s="46">
        <v>1</v>
      </c>
      <c r="R33" s="46">
        <v>0</v>
      </c>
      <c r="S33" s="46">
        <v>0</v>
      </c>
      <c r="T33" s="43">
        <f t="shared" si="10"/>
        <v>29</v>
      </c>
      <c r="U33" s="206">
        <f t="shared" si="4"/>
        <v>27</v>
      </c>
      <c r="V33" s="49">
        <f t="shared" si="5"/>
        <v>1</v>
      </c>
      <c r="W33" s="49">
        <f t="shared" si="6"/>
        <v>13</v>
      </c>
      <c r="X33" s="207">
        <f t="shared" si="7"/>
        <v>8</v>
      </c>
    </row>
    <row r="34" spans="1:24" hidden="1">
      <c r="A34" s="9">
        <f t="shared" si="8"/>
        <v>31</v>
      </c>
      <c r="B34" s="17" t="s">
        <v>46</v>
      </c>
      <c r="C34" s="10" t="str">
        <f t="shared" si="9"/>
        <v>Laura Di.</v>
      </c>
      <c r="D34" s="11"/>
      <c r="E34" s="52"/>
      <c r="F34" s="11"/>
      <c r="G34" s="11"/>
      <c r="H34" s="11"/>
      <c r="I34" s="11"/>
      <c r="J34" s="11"/>
      <c r="K34" s="11"/>
      <c r="L34" s="16">
        <f t="shared" si="2"/>
        <v>0</v>
      </c>
      <c r="M34" s="52"/>
      <c r="N34" s="11"/>
      <c r="O34" s="11"/>
      <c r="P34" s="11"/>
      <c r="Q34" s="11"/>
      <c r="R34" s="11"/>
      <c r="S34" s="11"/>
      <c r="T34" s="9">
        <f t="shared" si="10"/>
        <v>0</v>
      </c>
      <c r="U34" s="208" t="str">
        <f t="shared" si="4"/>
        <v/>
      </c>
      <c r="V34" s="12">
        <f t="shared" si="5"/>
        <v>0</v>
      </c>
      <c r="W34" s="12" t="str">
        <f t="shared" si="6"/>
        <v xml:space="preserve"> </v>
      </c>
      <c r="X34" s="209" t="str">
        <f t="shared" si="7"/>
        <v xml:space="preserve"> </v>
      </c>
    </row>
    <row r="35" spans="1:24">
      <c r="A35" s="9">
        <f t="shared" si="8"/>
        <v>32</v>
      </c>
      <c r="B35" s="17" t="s">
        <v>32</v>
      </c>
      <c r="C35" s="10" t="str">
        <f t="shared" si="9"/>
        <v>Francesco Ma.</v>
      </c>
      <c r="D35" s="11">
        <v>1</v>
      </c>
      <c r="E35" s="52">
        <v>5</v>
      </c>
      <c r="F35" s="11">
        <v>1</v>
      </c>
      <c r="G35" s="11">
        <v>0</v>
      </c>
      <c r="H35" s="11">
        <v>11</v>
      </c>
      <c r="I35" s="11">
        <v>0</v>
      </c>
      <c r="J35" s="11">
        <v>1</v>
      </c>
      <c r="K35" s="11">
        <v>0</v>
      </c>
      <c r="L35" s="16">
        <f t="shared" si="2"/>
        <v>1</v>
      </c>
      <c r="M35" s="52">
        <v>5</v>
      </c>
      <c r="N35" s="11">
        <v>2</v>
      </c>
      <c r="O35" s="11">
        <v>1</v>
      </c>
      <c r="P35" s="11">
        <v>11</v>
      </c>
      <c r="Q35" s="11">
        <v>0</v>
      </c>
      <c r="R35" s="11">
        <v>0</v>
      </c>
      <c r="S35" s="11">
        <v>0</v>
      </c>
      <c r="T35" s="9">
        <f t="shared" si="10"/>
        <v>21</v>
      </c>
      <c r="U35" s="208">
        <f t="shared" si="4"/>
        <v>22</v>
      </c>
      <c r="V35" s="12">
        <f t="shared" si="5"/>
        <v>0</v>
      </c>
      <c r="W35" s="12">
        <f t="shared" si="6"/>
        <v>14</v>
      </c>
      <c r="X35" s="209">
        <f t="shared" si="7"/>
        <v>7</v>
      </c>
    </row>
    <row r="36" spans="1:24" hidden="1">
      <c r="A36" s="9">
        <f t="shared" si="8"/>
        <v>33</v>
      </c>
      <c r="B36" s="17" t="s">
        <v>44</v>
      </c>
      <c r="C36" s="10" t="str">
        <f t="shared" si="9"/>
        <v>Marco Ta.</v>
      </c>
      <c r="D36" s="11"/>
      <c r="E36" s="52"/>
      <c r="F36" s="11"/>
      <c r="G36" s="11"/>
      <c r="H36" s="11"/>
      <c r="I36" s="11"/>
      <c r="J36" s="11"/>
      <c r="K36" s="11"/>
      <c r="L36" s="16">
        <f t="shared" si="2"/>
        <v>0</v>
      </c>
      <c r="M36" s="52"/>
      <c r="N36" s="11"/>
      <c r="O36" s="11"/>
      <c r="P36" s="11"/>
      <c r="Q36" s="11"/>
      <c r="R36" s="11"/>
      <c r="S36" s="11"/>
      <c r="T36" s="9">
        <f t="shared" si="10"/>
        <v>0</v>
      </c>
      <c r="U36" s="208" t="str">
        <f t="shared" si="4"/>
        <v/>
      </c>
      <c r="V36" s="12">
        <f t="shared" si="5"/>
        <v>0</v>
      </c>
      <c r="W36" s="12" t="str">
        <f t="shared" si="6"/>
        <v xml:space="preserve"> </v>
      </c>
      <c r="X36" s="209" t="str">
        <f t="shared" si="7"/>
        <v xml:space="preserve"> </v>
      </c>
    </row>
    <row r="37" spans="1:24" hidden="1">
      <c r="A37" s="43">
        <f t="shared" si="8"/>
        <v>34</v>
      </c>
      <c r="B37" s="44" t="s">
        <v>20</v>
      </c>
      <c r="C37" s="63" t="str">
        <f t="shared" si="9"/>
        <v>Massimo Be.</v>
      </c>
      <c r="D37" s="46"/>
      <c r="E37" s="47"/>
      <c r="F37" s="46"/>
      <c r="G37" s="46"/>
      <c r="H37" s="46"/>
      <c r="I37" s="46"/>
      <c r="J37" s="46"/>
      <c r="K37" s="46"/>
      <c r="L37" s="48">
        <f t="shared" si="2"/>
        <v>0</v>
      </c>
      <c r="M37" s="47"/>
      <c r="N37" s="46"/>
      <c r="O37" s="46"/>
      <c r="P37" s="46"/>
      <c r="Q37" s="46"/>
      <c r="R37" s="46"/>
      <c r="S37" s="46"/>
      <c r="T37" s="43">
        <f t="shared" si="10"/>
        <v>0</v>
      </c>
      <c r="U37" s="206" t="str">
        <f t="shared" si="4"/>
        <v/>
      </c>
      <c r="V37" s="49">
        <f t="shared" si="5"/>
        <v>0</v>
      </c>
      <c r="W37" s="49" t="str">
        <f t="shared" si="6"/>
        <v xml:space="preserve"> </v>
      </c>
      <c r="X37" s="207" t="str">
        <f t="shared" si="7"/>
        <v xml:space="preserve"> </v>
      </c>
    </row>
    <row r="38" spans="1:24" hidden="1">
      <c r="A38" s="9">
        <f t="shared" si="8"/>
        <v>35</v>
      </c>
      <c r="B38" s="17" t="s">
        <v>38</v>
      </c>
      <c r="C38" s="10" t="str">
        <f t="shared" si="9"/>
        <v>Massimo Ma.</v>
      </c>
      <c r="D38" s="11"/>
      <c r="E38" s="52"/>
      <c r="F38" s="11"/>
      <c r="G38" s="11"/>
      <c r="H38" s="11"/>
      <c r="I38" s="11"/>
      <c r="J38" s="11"/>
      <c r="K38" s="11"/>
      <c r="L38" s="16">
        <f t="shared" si="2"/>
        <v>0</v>
      </c>
      <c r="M38" s="52"/>
      <c r="N38" s="11"/>
      <c r="O38" s="11"/>
      <c r="P38" s="11"/>
      <c r="Q38" s="11"/>
      <c r="R38" s="11"/>
      <c r="S38" s="11"/>
      <c r="T38" s="9">
        <f t="shared" si="10"/>
        <v>0</v>
      </c>
      <c r="U38" s="208" t="str">
        <f t="shared" si="4"/>
        <v/>
      </c>
      <c r="V38" s="12">
        <f t="shared" si="5"/>
        <v>0</v>
      </c>
      <c r="W38" s="12" t="str">
        <f t="shared" si="6"/>
        <v xml:space="preserve"> </v>
      </c>
      <c r="X38" s="209" t="str">
        <f t="shared" si="7"/>
        <v xml:space="preserve"> </v>
      </c>
    </row>
    <row r="39" spans="1:24">
      <c r="A39" s="9">
        <f t="shared" si="8"/>
        <v>36</v>
      </c>
      <c r="B39" s="17" t="s">
        <v>22</v>
      </c>
      <c r="C39" s="10" t="str">
        <f t="shared" si="9"/>
        <v>Francesco Ul.</v>
      </c>
      <c r="D39" s="11">
        <v>1</v>
      </c>
      <c r="E39" s="52">
        <v>3</v>
      </c>
      <c r="F39" s="11">
        <v>1</v>
      </c>
      <c r="G39" s="11">
        <v>0</v>
      </c>
      <c r="H39" s="11">
        <v>9</v>
      </c>
      <c r="I39" s="11">
        <v>1</v>
      </c>
      <c r="J39" s="11">
        <v>1</v>
      </c>
      <c r="K39" s="11">
        <v>0</v>
      </c>
      <c r="L39" s="16">
        <f t="shared" si="2"/>
        <v>4</v>
      </c>
      <c r="M39" s="52">
        <v>4</v>
      </c>
      <c r="N39" s="11">
        <v>2</v>
      </c>
      <c r="O39" s="11">
        <v>1</v>
      </c>
      <c r="P39" s="11">
        <v>7</v>
      </c>
      <c r="Q39" s="11">
        <v>0</v>
      </c>
      <c r="R39" s="11">
        <v>0</v>
      </c>
      <c r="S39" s="11">
        <v>0</v>
      </c>
      <c r="T39" s="9">
        <f t="shared" si="10"/>
        <v>17</v>
      </c>
      <c r="U39" s="208">
        <f t="shared" si="4"/>
        <v>21</v>
      </c>
      <c r="V39" s="12">
        <f t="shared" si="5"/>
        <v>1</v>
      </c>
      <c r="W39" s="12">
        <f t="shared" si="6"/>
        <v>15</v>
      </c>
      <c r="X39" s="209">
        <f t="shared" si="7"/>
        <v>6</v>
      </c>
    </row>
    <row r="40" spans="1:24" hidden="1">
      <c r="A40" s="9">
        <f t="shared" si="8"/>
        <v>37</v>
      </c>
      <c r="B40" s="17" t="s">
        <v>45</v>
      </c>
      <c r="C40" s="10" t="str">
        <f t="shared" si="9"/>
        <v>Maurizio Vi.</v>
      </c>
      <c r="D40" s="11"/>
      <c r="E40" s="52"/>
      <c r="F40" s="11"/>
      <c r="G40" s="11"/>
      <c r="H40" s="11"/>
      <c r="I40" s="11"/>
      <c r="J40" s="11"/>
      <c r="K40" s="11"/>
      <c r="L40" s="16">
        <f t="shared" si="2"/>
        <v>0</v>
      </c>
      <c r="M40" s="52"/>
      <c r="N40" s="11"/>
      <c r="O40" s="11"/>
      <c r="P40" s="11"/>
      <c r="Q40" s="11"/>
      <c r="R40" s="11"/>
      <c r="S40" s="11"/>
      <c r="T40" s="9">
        <f t="shared" si="10"/>
        <v>0</v>
      </c>
      <c r="U40" s="208" t="str">
        <f t="shared" si="4"/>
        <v/>
      </c>
      <c r="V40" s="12">
        <f t="shared" si="5"/>
        <v>0</v>
      </c>
      <c r="W40" s="12" t="str">
        <f t="shared" si="6"/>
        <v xml:space="preserve"> </v>
      </c>
      <c r="X40" s="209" t="str">
        <f t="shared" si="7"/>
        <v xml:space="preserve"> </v>
      </c>
    </row>
    <row r="41" spans="1:24" hidden="1">
      <c r="A41" s="43">
        <f t="shared" si="8"/>
        <v>38</v>
      </c>
      <c r="B41" s="44" t="s">
        <v>48</v>
      </c>
      <c r="C41" s="63" t="str">
        <f t="shared" si="9"/>
        <v>Michele Ba.</v>
      </c>
      <c r="D41" s="46"/>
      <c r="E41" s="47"/>
      <c r="F41" s="46"/>
      <c r="G41" s="46"/>
      <c r="H41" s="46"/>
      <c r="I41" s="46"/>
      <c r="J41" s="46"/>
      <c r="K41" s="46"/>
      <c r="L41" s="48">
        <f t="shared" si="2"/>
        <v>0</v>
      </c>
      <c r="M41" s="47"/>
      <c r="N41" s="46"/>
      <c r="O41" s="46"/>
      <c r="P41" s="46"/>
      <c r="Q41" s="46"/>
      <c r="R41" s="46"/>
      <c r="S41" s="46"/>
      <c r="T41" s="43">
        <f>SUMPRODUCT($G$1:$K$1,O41:S41)</f>
        <v>0</v>
      </c>
      <c r="U41" s="206" t="str">
        <f t="shared" si="4"/>
        <v/>
      </c>
      <c r="V41" s="49">
        <f t="shared" si="5"/>
        <v>0</v>
      </c>
      <c r="W41" s="49" t="str">
        <f t="shared" si="6"/>
        <v xml:space="preserve"> </v>
      </c>
      <c r="X41" s="207" t="str">
        <f t="shared" si="7"/>
        <v xml:space="preserve"> </v>
      </c>
    </row>
    <row r="42" spans="1:24">
      <c r="A42" s="9">
        <f t="shared" si="8"/>
        <v>39</v>
      </c>
      <c r="B42" s="57" t="s">
        <v>27</v>
      </c>
      <c r="C42" s="10" t="str">
        <f t="shared" si="9"/>
        <v>Valerio Fe.</v>
      </c>
      <c r="D42" s="11">
        <v>1</v>
      </c>
      <c r="E42" s="52">
        <v>2</v>
      </c>
      <c r="F42" s="11">
        <v>2</v>
      </c>
      <c r="G42" s="11">
        <v>0</v>
      </c>
      <c r="H42" s="11">
        <v>8</v>
      </c>
      <c r="I42" s="11">
        <v>0</v>
      </c>
      <c r="J42" s="11">
        <v>1</v>
      </c>
      <c r="K42" s="11">
        <v>0</v>
      </c>
      <c r="L42" s="16">
        <f t="shared" si="2"/>
        <v>-2</v>
      </c>
      <c r="M42" s="52">
        <v>2</v>
      </c>
      <c r="N42" s="11">
        <v>1</v>
      </c>
      <c r="O42" s="11">
        <v>0</v>
      </c>
      <c r="P42" s="11">
        <v>12</v>
      </c>
      <c r="Q42" s="11">
        <v>1</v>
      </c>
      <c r="R42" s="11">
        <v>0</v>
      </c>
      <c r="S42" s="11">
        <v>0</v>
      </c>
      <c r="T42" s="9">
        <f t="shared" ref="T42:T48" si="11">SUMPRODUCT($O$1:$S$1,O42:S42)</f>
        <v>17</v>
      </c>
      <c r="U42" s="208">
        <f t="shared" si="4"/>
        <v>15</v>
      </c>
      <c r="V42" s="12">
        <f t="shared" si="5"/>
        <v>1</v>
      </c>
      <c r="W42" s="12">
        <f t="shared" si="6"/>
        <v>16</v>
      </c>
      <c r="X42" s="209">
        <f t="shared" si="7"/>
        <v>5</v>
      </c>
    </row>
    <row r="43" spans="1:24" hidden="1">
      <c r="A43" s="43">
        <f t="shared" si="8"/>
        <v>40</v>
      </c>
      <c r="B43" s="44" t="s">
        <v>56</v>
      </c>
      <c r="C43" s="178" t="str">
        <f t="shared" si="9"/>
        <v>Raffaella Ro.</v>
      </c>
      <c r="D43" s="46"/>
      <c r="E43" s="47"/>
      <c r="F43" s="46"/>
      <c r="G43" s="46"/>
      <c r="H43" s="46"/>
      <c r="I43" s="46"/>
      <c r="J43" s="46"/>
      <c r="K43" s="46"/>
      <c r="L43" s="48">
        <f t="shared" si="2"/>
        <v>0</v>
      </c>
      <c r="M43" s="47"/>
      <c r="N43" s="46"/>
      <c r="O43" s="46"/>
      <c r="P43" s="46"/>
      <c r="Q43" s="46"/>
      <c r="R43" s="46"/>
      <c r="S43" s="46"/>
      <c r="T43" s="43">
        <f t="shared" si="11"/>
        <v>0</v>
      </c>
      <c r="U43" s="206" t="str">
        <f t="shared" si="4"/>
        <v/>
      </c>
      <c r="V43" s="49">
        <f t="shared" si="5"/>
        <v>0</v>
      </c>
      <c r="W43" s="49" t="str">
        <f t="shared" si="6"/>
        <v xml:space="preserve"> </v>
      </c>
      <c r="X43" s="207" t="str">
        <f t="shared" si="7"/>
        <v xml:space="preserve"> </v>
      </c>
    </row>
    <row r="44" spans="1:24">
      <c r="A44" s="43">
        <f t="shared" si="8"/>
        <v>41</v>
      </c>
      <c r="B44" s="44" t="s">
        <v>17</v>
      </c>
      <c r="C44" s="63" t="str">
        <f t="shared" si="9"/>
        <v>Giuseppe Ta.</v>
      </c>
      <c r="D44" s="46">
        <v>1</v>
      </c>
      <c r="E44" s="47">
        <v>1</v>
      </c>
      <c r="F44" s="46">
        <v>2</v>
      </c>
      <c r="G44" s="46">
        <v>1</v>
      </c>
      <c r="H44" s="46">
        <v>12</v>
      </c>
      <c r="I44" s="46">
        <v>0</v>
      </c>
      <c r="J44" s="46">
        <v>1</v>
      </c>
      <c r="K44" s="46">
        <v>0</v>
      </c>
      <c r="L44" s="48">
        <f t="shared" si="2"/>
        <v>12</v>
      </c>
      <c r="M44" s="47">
        <v>1</v>
      </c>
      <c r="N44" s="46">
        <v>1</v>
      </c>
      <c r="O44" s="46">
        <v>0</v>
      </c>
      <c r="P44" s="46">
        <v>12</v>
      </c>
      <c r="Q44" s="46">
        <v>0</v>
      </c>
      <c r="R44" s="46">
        <v>1</v>
      </c>
      <c r="S44" s="46">
        <v>0</v>
      </c>
      <c r="T44" s="43">
        <f t="shared" si="11"/>
        <v>2</v>
      </c>
      <c r="U44" s="206">
        <f t="shared" si="4"/>
        <v>14</v>
      </c>
      <c r="V44" s="49">
        <f t="shared" si="5"/>
        <v>0</v>
      </c>
      <c r="W44" s="49">
        <f t="shared" si="6"/>
        <v>17</v>
      </c>
      <c r="X44" s="207">
        <f t="shared" si="7"/>
        <v>4</v>
      </c>
    </row>
    <row r="45" spans="1:24">
      <c r="A45" s="9">
        <f t="shared" si="8"/>
        <v>42</v>
      </c>
      <c r="B45" s="57" t="s">
        <v>47</v>
      </c>
      <c r="C45" s="10" t="str">
        <f t="shared" si="9"/>
        <v>Stefano Ti.</v>
      </c>
      <c r="D45" s="11">
        <v>1</v>
      </c>
      <c r="E45" s="52">
        <v>3</v>
      </c>
      <c r="F45" s="11">
        <v>1</v>
      </c>
      <c r="G45" s="11">
        <v>1</v>
      </c>
      <c r="H45" s="11">
        <v>12</v>
      </c>
      <c r="I45" s="11">
        <v>0</v>
      </c>
      <c r="J45" s="11">
        <v>1</v>
      </c>
      <c r="K45" s="11">
        <v>0</v>
      </c>
      <c r="L45" s="16">
        <f t="shared" si="2"/>
        <v>12</v>
      </c>
      <c r="M45" s="52">
        <v>3</v>
      </c>
      <c r="N45" s="11">
        <v>2</v>
      </c>
      <c r="O45" s="11">
        <v>0</v>
      </c>
      <c r="P45" s="11">
        <v>7</v>
      </c>
      <c r="Q45" s="11">
        <v>0</v>
      </c>
      <c r="R45" s="11">
        <v>1</v>
      </c>
      <c r="S45" s="11">
        <v>0</v>
      </c>
      <c r="T45" s="9">
        <f t="shared" si="11"/>
        <v>-3</v>
      </c>
      <c r="U45" s="208">
        <f t="shared" si="4"/>
        <v>9</v>
      </c>
      <c r="V45" s="12">
        <f t="shared" si="5"/>
        <v>0</v>
      </c>
      <c r="W45" s="12">
        <f t="shared" si="6"/>
        <v>18</v>
      </c>
      <c r="X45" s="209">
        <f t="shared" si="7"/>
        <v>3</v>
      </c>
    </row>
    <row r="46" spans="1:24">
      <c r="A46" s="9">
        <f t="shared" si="8"/>
        <v>43</v>
      </c>
      <c r="B46" s="9" t="s">
        <v>15</v>
      </c>
      <c r="C46" s="10" t="str">
        <f t="shared" si="9"/>
        <v>Paolo Va.</v>
      </c>
      <c r="D46" s="11">
        <v>1</v>
      </c>
      <c r="E46" s="52">
        <v>4</v>
      </c>
      <c r="F46" s="11">
        <v>2</v>
      </c>
      <c r="G46" s="11">
        <v>0</v>
      </c>
      <c r="H46" s="11">
        <v>5</v>
      </c>
      <c r="I46" s="11">
        <v>0</v>
      </c>
      <c r="J46" s="11">
        <v>1</v>
      </c>
      <c r="K46" s="11">
        <v>0</v>
      </c>
      <c r="L46" s="16">
        <f t="shared" si="2"/>
        <v>-5</v>
      </c>
      <c r="M46" s="52">
        <v>1</v>
      </c>
      <c r="N46" s="11">
        <v>1</v>
      </c>
      <c r="O46" s="11">
        <v>0</v>
      </c>
      <c r="P46" s="11">
        <v>12</v>
      </c>
      <c r="Q46" s="11">
        <v>0</v>
      </c>
      <c r="R46" s="11">
        <v>1</v>
      </c>
      <c r="S46" s="11">
        <v>0</v>
      </c>
      <c r="T46" s="9">
        <f t="shared" si="11"/>
        <v>2</v>
      </c>
      <c r="U46" s="208">
        <f t="shared" si="4"/>
        <v>-3</v>
      </c>
      <c r="V46" s="12">
        <f t="shared" si="5"/>
        <v>0</v>
      </c>
      <c r="W46" s="12">
        <f t="shared" si="6"/>
        <v>19</v>
      </c>
      <c r="X46" s="209">
        <f t="shared" si="7"/>
        <v>2</v>
      </c>
    </row>
    <row r="47" spans="1:24" hidden="1">
      <c r="A47" s="43">
        <f t="shared" si="8"/>
        <v>44</v>
      </c>
      <c r="B47" s="43" t="s">
        <v>39</v>
      </c>
      <c r="C47" s="63" t="str">
        <f t="shared" si="9"/>
        <v>Stefano Vo.</v>
      </c>
      <c r="D47" s="46"/>
      <c r="E47" s="47"/>
      <c r="F47" s="46"/>
      <c r="G47" s="46"/>
      <c r="H47" s="46"/>
      <c r="I47" s="46"/>
      <c r="J47" s="46"/>
      <c r="K47" s="46"/>
      <c r="L47" s="48">
        <f t="shared" si="2"/>
        <v>0</v>
      </c>
      <c r="M47" s="47"/>
      <c r="N47" s="46"/>
      <c r="O47" s="46"/>
      <c r="P47" s="46"/>
      <c r="Q47" s="46"/>
      <c r="R47" s="46"/>
      <c r="S47" s="46"/>
      <c r="T47" s="43">
        <f t="shared" si="11"/>
        <v>0</v>
      </c>
      <c r="U47" s="206" t="str">
        <f t="shared" si="4"/>
        <v/>
      </c>
      <c r="V47" s="49">
        <f t="shared" si="5"/>
        <v>0</v>
      </c>
      <c r="W47" s="49" t="str">
        <f t="shared" si="6"/>
        <v xml:space="preserve"> </v>
      </c>
      <c r="X47" s="207" t="str">
        <f t="shared" si="7"/>
        <v xml:space="preserve"> </v>
      </c>
    </row>
    <row r="48" spans="1:24">
      <c r="A48" s="43">
        <f t="shared" si="8"/>
        <v>45</v>
      </c>
      <c r="B48" s="198" t="s">
        <v>28</v>
      </c>
      <c r="C48" s="63" t="str">
        <f t="shared" si="9"/>
        <v>Luca Po.</v>
      </c>
      <c r="D48" s="46">
        <v>1</v>
      </c>
      <c r="E48" s="199">
        <v>4</v>
      </c>
      <c r="F48" s="200">
        <v>2</v>
      </c>
      <c r="G48" s="200">
        <v>0</v>
      </c>
      <c r="H48" s="200">
        <v>0</v>
      </c>
      <c r="I48" s="200">
        <v>0</v>
      </c>
      <c r="J48" s="200">
        <v>0</v>
      </c>
      <c r="K48" s="200">
        <v>1</v>
      </c>
      <c r="L48" s="204">
        <f t="shared" si="2"/>
        <v>-20</v>
      </c>
      <c r="M48" s="199">
        <v>5</v>
      </c>
      <c r="N48" s="200">
        <v>1</v>
      </c>
      <c r="O48" s="200">
        <v>1</v>
      </c>
      <c r="P48" s="200">
        <v>6</v>
      </c>
      <c r="Q48" s="200">
        <v>0</v>
      </c>
      <c r="R48" s="200">
        <v>1</v>
      </c>
      <c r="S48" s="200">
        <v>0</v>
      </c>
      <c r="T48" s="205">
        <f t="shared" si="11"/>
        <v>6</v>
      </c>
      <c r="U48" s="210">
        <f t="shared" si="4"/>
        <v>-14</v>
      </c>
      <c r="V48" s="211">
        <f t="shared" si="5"/>
        <v>0</v>
      </c>
      <c r="W48" s="211">
        <f t="shared" si="6"/>
        <v>20</v>
      </c>
      <c r="X48" s="212">
        <f t="shared" si="7"/>
        <v>1</v>
      </c>
    </row>
    <row r="49" spans="1:24">
      <c r="A49" s="43"/>
      <c r="B49" s="43"/>
      <c r="C49" s="63"/>
      <c r="D49" s="179">
        <f>SUM(D4:D48)</f>
        <v>20</v>
      </c>
      <c r="E49" s="46"/>
      <c r="F49" s="46"/>
      <c r="G49" s="46"/>
      <c r="H49" s="46"/>
      <c r="I49" s="46"/>
      <c r="J49" s="46"/>
      <c r="K49" s="46"/>
      <c r="L49" s="43"/>
      <c r="M49" s="46"/>
      <c r="N49" s="46"/>
      <c r="O49" s="46"/>
      <c r="P49" s="46"/>
      <c r="Q49" s="46"/>
      <c r="R49" s="46"/>
      <c r="S49" s="46"/>
      <c r="T49" s="43"/>
      <c r="U49" s="49"/>
      <c r="V49" s="49"/>
      <c r="W49" s="49"/>
      <c r="X49" s="49"/>
    </row>
  </sheetData>
  <autoFilter ref="B3:X49" xr:uid="{00000000-0009-0000-0000-000005000000}">
    <filterColumn colId="2">
      <customFilters>
        <customFilter operator="notEqual" val=" "/>
      </customFilters>
    </filterColumn>
    <sortState xmlns:xlrd2="http://schemas.microsoft.com/office/spreadsheetml/2017/richdata2" ref="B3:X49">
      <sortCondition descending="1" ref="U3:U49"/>
    </sortState>
  </autoFilter>
  <sortState xmlns:xlrd2="http://schemas.microsoft.com/office/spreadsheetml/2017/richdata2" ref="A6:X49">
    <sortCondition descending="1" ref="U6:U49"/>
  </sortState>
  <mergeCells count="3">
    <mergeCell ref="U2:X2"/>
    <mergeCell ref="M2:T2"/>
    <mergeCell ref="E2:L2"/>
  </mergeCells>
  <printOptions horizontalCentered="1" gridLines="1"/>
  <pageMargins left="0.25" right="0.25" top="0.75" bottom="0.75" header="0" footer="0"/>
  <pageSetup paperSize="9" scale="140" pageOrder="overThenDown" orientation="portrait" cellComments="atEnd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J49"/>
  <sheetViews>
    <sheetView workbookViewId="0"/>
  </sheetViews>
  <sheetFormatPr baseColWidth="10" defaultColWidth="12.6640625" defaultRowHeight="15.75" customHeight="1"/>
  <cols>
    <col min="1" max="1" width="2.83203125" customWidth="1"/>
    <col min="2" max="2" width="14.6640625" customWidth="1"/>
    <col min="3" max="3" width="11.33203125" customWidth="1"/>
    <col min="4" max="6" width="6.6640625" customWidth="1"/>
    <col min="7" max="7" width="4.83203125" customWidth="1"/>
    <col min="8" max="9" width="6.6640625" customWidth="1"/>
    <col min="10" max="10" width="5" customWidth="1"/>
    <col min="11" max="12" width="6.6640625" customWidth="1"/>
    <col min="13" max="13" width="4.83203125" customWidth="1"/>
    <col min="14" max="14" width="6.6640625" customWidth="1"/>
    <col min="15" max="15" width="4.1640625" customWidth="1"/>
    <col min="16" max="16" width="4.6640625" customWidth="1"/>
    <col min="17" max="17" width="5.6640625" customWidth="1"/>
    <col min="18" max="18" width="5.5" customWidth="1"/>
    <col min="19" max="19" width="5.1640625" customWidth="1"/>
    <col min="20" max="20" width="5.6640625" customWidth="1"/>
  </cols>
  <sheetData>
    <row r="1" spans="1:36" ht="70.5" customHeight="1">
      <c r="A1" s="25"/>
      <c r="B1" s="25"/>
      <c r="C1" s="25"/>
      <c r="D1" s="25"/>
      <c r="E1" s="25">
        <v>10</v>
      </c>
      <c r="F1" s="25">
        <v>1</v>
      </c>
      <c r="G1" s="25">
        <v>5</v>
      </c>
      <c r="H1" s="25">
        <v>-10</v>
      </c>
      <c r="I1" s="25">
        <v>-20</v>
      </c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</row>
    <row r="2" spans="1:36" ht="13">
      <c r="A2" s="25"/>
      <c r="B2" s="25"/>
      <c r="C2" s="176"/>
      <c r="D2" s="180"/>
      <c r="E2" s="258" t="s">
        <v>77</v>
      </c>
      <c r="F2" s="231"/>
      <c r="G2" s="231"/>
      <c r="H2" s="231"/>
      <c r="I2" s="231"/>
      <c r="J2" s="232"/>
      <c r="K2" s="230" t="s">
        <v>76</v>
      </c>
      <c r="L2" s="231"/>
      <c r="M2" s="231"/>
      <c r="N2" s="231"/>
      <c r="O2" s="231"/>
      <c r="P2" s="232"/>
      <c r="Q2" s="230" t="s">
        <v>60</v>
      </c>
      <c r="R2" s="231"/>
      <c r="S2" s="231"/>
      <c r="T2" s="232"/>
    </row>
    <row r="3" spans="1:36" ht="36">
      <c r="A3" s="181">
        <v>0</v>
      </c>
      <c r="B3" s="181" t="s">
        <v>1</v>
      </c>
      <c r="C3" s="182" t="s">
        <v>2</v>
      </c>
      <c r="D3" s="181" t="s">
        <v>61</v>
      </c>
      <c r="E3" s="183" t="s">
        <v>63</v>
      </c>
      <c r="F3" s="184" t="s">
        <v>64</v>
      </c>
      <c r="G3" s="184" t="s">
        <v>65</v>
      </c>
      <c r="H3" s="185" t="s">
        <v>66</v>
      </c>
      <c r="I3" s="185" t="s">
        <v>67</v>
      </c>
      <c r="J3" s="186" t="s">
        <v>80</v>
      </c>
      <c r="K3" s="187" t="s">
        <v>63</v>
      </c>
      <c r="L3" s="185" t="s">
        <v>64</v>
      </c>
      <c r="M3" s="184" t="s">
        <v>65</v>
      </c>
      <c r="N3" s="185" t="s">
        <v>66</v>
      </c>
      <c r="O3" s="185" t="s">
        <v>67</v>
      </c>
      <c r="P3" s="186" t="s">
        <v>81</v>
      </c>
      <c r="Q3" s="188" t="s">
        <v>69</v>
      </c>
      <c r="R3" s="188" t="s">
        <v>83</v>
      </c>
      <c r="S3" s="188" t="s">
        <v>70</v>
      </c>
      <c r="T3" s="188" t="s">
        <v>71</v>
      </c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</row>
    <row r="4" spans="1:36" ht="13">
      <c r="A4" s="189">
        <f t="shared" ref="A4:A48" si="0">A3+1</f>
        <v>1</v>
      </c>
      <c r="B4" s="190" t="s">
        <v>34</v>
      </c>
      <c r="C4" s="25" t="str">
        <f t="shared" ref="C4:C48" si="1">CONCATENATE(LEFT(B4,FIND(" ",B4) + 2),".")</f>
        <v>Alberto Ga.</v>
      </c>
      <c r="D4" s="173">
        <v>0</v>
      </c>
      <c r="E4" s="191"/>
      <c r="F4" s="173"/>
      <c r="G4" s="173"/>
      <c r="H4" s="173"/>
      <c r="I4" s="173"/>
      <c r="J4" s="192">
        <f t="shared" ref="J4:J48" si="2">SUMPRODUCT($E$1:$I$1,E4:I4)</f>
        <v>0</v>
      </c>
      <c r="K4" s="191"/>
      <c r="L4" s="173"/>
      <c r="M4" s="173"/>
      <c r="N4" s="173"/>
      <c r="O4" s="173"/>
      <c r="P4" s="192">
        <f t="shared" ref="P4:P48" si="3">SUMPRODUCT($E$1:$I$1,K4:O4)</f>
        <v>0</v>
      </c>
      <c r="Q4" s="30" t="str">
        <f t="shared" ref="Q4:Q48" si="4">IF(D4=1,J4+P4,"")</f>
        <v/>
      </c>
      <c r="R4" s="30">
        <f t="shared" ref="R4:R48" si="5">G4+M4</f>
        <v>0</v>
      </c>
      <c r="S4" s="30" t="str">
        <f t="shared" ref="S4:S49" si="6">IF(D4=1,RANK(Q4,$Q$4:$Q$48)," ")</f>
        <v xml:space="preserve"> </v>
      </c>
      <c r="T4" s="30" t="str">
        <f t="shared" ref="T4:T49" si="7">IF(D4=1,(($D$49-S4+1)+IF(S4=1,5,IF(S4=2,3,IF(S4=3,1,0))))," ")</f>
        <v xml:space="preserve"> </v>
      </c>
    </row>
    <row r="5" spans="1:36" ht="13">
      <c r="A5" s="189">
        <f t="shared" si="0"/>
        <v>2</v>
      </c>
      <c r="B5" s="190" t="s">
        <v>30</v>
      </c>
      <c r="C5" s="25" t="str">
        <f t="shared" si="1"/>
        <v>Alberto Pa.</v>
      </c>
      <c r="D5" s="173"/>
      <c r="E5" s="191"/>
      <c r="F5" s="173"/>
      <c r="G5" s="173"/>
      <c r="H5" s="173"/>
      <c r="I5" s="173"/>
      <c r="J5" s="192">
        <f t="shared" si="2"/>
        <v>0</v>
      </c>
      <c r="K5" s="191"/>
      <c r="L5" s="173"/>
      <c r="M5" s="173"/>
      <c r="N5" s="173"/>
      <c r="O5" s="173"/>
      <c r="P5" s="192">
        <f t="shared" si="3"/>
        <v>0</v>
      </c>
      <c r="Q5" s="30" t="str">
        <f t="shared" si="4"/>
        <v/>
      </c>
      <c r="R5" s="30">
        <f t="shared" si="5"/>
        <v>0</v>
      </c>
      <c r="S5" s="30" t="str">
        <f t="shared" si="6"/>
        <v xml:space="preserve"> </v>
      </c>
      <c r="T5" s="30" t="str">
        <f t="shared" si="7"/>
        <v xml:space="preserve"> </v>
      </c>
    </row>
    <row r="6" spans="1:36" ht="13">
      <c r="A6" s="189">
        <f t="shared" si="0"/>
        <v>3</v>
      </c>
      <c r="B6" s="190" t="s">
        <v>12</v>
      </c>
      <c r="C6" s="25" t="str">
        <f t="shared" si="1"/>
        <v>Alessandro Ba.</v>
      </c>
      <c r="D6" s="173"/>
      <c r="E6" s="191"/>
      <c r="F6" s="173"/>
      <c r="G6" s="173"/>
      <c r="H6" s="173"/>
      <c r="I6" s="173"/>
      <c r="J6" s="192">
        <f t="shared" si="2"/>
        <v>0</v>
      </c>
      <c r="K6" s="191"/>
      <c r="L6" s="173"/>
      <c r="M6" s="173"/>
      <c r="N6" s="173"/>
      <c r="O6" s="173"/>
      <c r="P6" s="192">
        <f t="shared" si="3"/>
        <v>0</v>
      </c>
      <c r="Q6" s="30" t="str">
        <f t="shared" si="4"/>
        <v/>
      </c>
      <c r="R6" s="30">
        <f t="shared" si="5"/>
        <v>0</v>
      </c>
      <c r="S6" s="30" t="str">
        <f t="shared" si="6"/>
        <v xml:space="preserve"> </v>
      </c>
      <c r="T6" s="30" t="str">
        <f t="shared" si="7"/>
        <v xml:space="preserve"> </v>
      </c>
    </row>
    <row r="7" spans="1:36" ht="13">
      <c r="A7" s="189">
        <f t="shared" si="0"/>
        <v>4</v>
      </c>
      <c r="B7" s="190" t="s">
        <v>50</v>
      </c>
      <c r="C7" s="25" t="str">
        <f t="shared" si="1"/>
        <v>Alessandrro Co.</v>
      </c>
      <c r="D7" s="173"/>
      <c r="E7" s="191"/>
      <c r="F7" s="173"/>
      <c r="G7" s="173"/>
      <c r="H7" s="173"/>
      <c r="I7" s="173"/>
      <c r="J7" s="192">
        <f t="shared" si="2"/>
        <v>0</v>
      </c>
      <c r="K7" s="191"/>
      <c r="L7" s="173"/>
      <c r="M7" s="173"/>
      <c r="N7" s="173"/>
      <c r="O7" s="173"/>
      <c r="P7" s="192">
        <f t="shared" si="3"/>
        <v>0</v>
      </c>
      <c r="Q7" s="30" t="str">
        <f t="shared" si="4"/>
        <v/>
      </c>
      <c r="R7" s="30">
        <f t="shared" si="5"/>
        <v>0</v>
      </c>
      <c r="S7" s="30" t="str">
        <f t="shared" si="6"/>
        <v xml:space="preserve"> </v>
      </c>
      <c r="T7" s="30" t="str">
        <f t="shared" si="7"/>
        <v xml:space="preserve"> </v>
      </c>
    </row>
    <row r="8" spans="1:36" ht="13">
      <c r="A8" s="189">
        <f t="shared" si="0"/>
        <v>5</v>
      </c>
      <c r="B8" s="190" t="s">
        <v>26</v>
      </c>
      <c r="C8" s="25" t="str">
        <f t="shared" si="1"/>
        <v>Andrea Ga.</v>
      </c>
      <c r="D8" s="173"/>
      <c r="E8" s="191"/>
      <c r="F8" s="173"/>
      <c r="G8" s="173"/>
      <c r="H8" s="173"/>
      <c r="I8" s="173"/>
      <c r="J8" s="192">
        <f t="shared" si="2"/>
        <v>0</v>
      </c>
      <c r="K8" s="191"/>
      <c r="L8" s="173"/>
      <c r="M8" s="173"/>
      <c r="N8" s="173"/>
      <c r="O8" s="173"/>
      <c r="P8" s="192">
        <f t="shared" si="3"/>
        <v>0</v>
      </c>
      <c r="Q8" s="30" t="str">
        <f t="shared" si="4"/>
        <v/>
      </c>
      <c r="R8" s="30">
        <f t="shared" si="5"/>
        <v>0</v>
      </c>
      <c r="S8" s="30" t="str">
        <f t="shared" si="6"/>
        <v xml:space="preserve"> </v>
      </c>
      <c r="T8" s="30" t="str">
        <f t="shared" si="7"/>
        <v xml:space="preserve"> </v>
      </c>
    </row>
    <row r="9" spans="1:36" ht="13">
      <c r="A9" s="189">
        <f t="shared" si="0"/>
        <v>6</v>
      </c>
      <c r="B9" s="190" t="s">
        <v>35</v>
      </c>
      <c r="C9" s="25" t="str">
        <f t="shared" si="1"/>
        <v>Andrea Mo.</v>
      </c>
      <c r="D9" s="173"/>
      <c r="E9" s="191"/>
      <c r="F9" s="173"/>
      <c r="G9" s="173"/>
      <c r="H9" s="173"/>
      <c r="I9" s="173"/>
      <c r="J9" s="192">
        <f t="shared" si="2"/>
        <v>0</v>
      </c>
      <c r="K9" s="191"/>
      <c r="L9" s="173"/>
      <c r="M9" s="173"/>
      <c r="N9" s="173"/>
      <c r="O9" s="173"/>
      <c r="P9" s="192">
        <f t="shared" si="3"/>
        <v>0</v>
      </c>
      <c r="Q9" s="30" t="str">
        <f t="shared" si="4"/>
        <v/>
      </c>
      <c r="R9" s="30">
        <f t="shared" si="5"/>
        <v>0</v>
      </c>
      <c r="S9" s="30" t="str">
        <f t="shared" si="6"/>
        <v xml:space="preserve"> </v>
      </c>
      <c r="T9" s="30" t="str">
        <f t="shared" si="7"/>
        <v xml:space="preserve"> </v>
      </c>
    </row>
    <row r="10" spans="1:36" ht="13">
      <c r="A10" s="189">
        <f t="shared" si="0"/>
        <v>7</v>
      </c>
      <c r="B10" s="190" t="s">
        <v>51</v>
      </c>
      <c r="C10" s="25" t="str">
        <f t="shared" si="1"/>
        <v>Andrea Pr.</v>
      </c>
      <c r="D10" s="173"/>
      <c r="E10" s="191"/>
      <c r="F10" s="173"/>
      <c r="G10" s="173"/>
      <c r="H10" s="173"/>
      <c r="I10" s="173"/>
      <c r="J10" s="192">
        <f t="shared" si="2"/>
        <v>0</v>
      </c>
      <c r="K10" s="191"/>
      <c r="L10" s="173"/>
      <c r="M10" s="173"/>
      <c r="N10" s="173"/>
      <c r="O10" s="173"/>
      <c r="P10" s="192">
        <f t="shared" si="3"/>
        <v>0</v>
      </c>
      <c r="Q10" s="30" t="str">
        <f t="shared" si="4"/>
        <v/>
      </c>
      <c r="R10" s="30">
        <f t="shared" si="5"/>
        <v>0</v>
      </c>
      <c r="S10" s="30" t="str">
        <f t="shared" si="6"/>
        <v xml:space="preserve"> </v>
      </c>
      <c r="T10" s="30" t="str">
        <f t="shared" si="7"/>
        <v xml:space="preserve"> </v>
      </c>
    </row>
    <row r="11" spans="1:36" ht="13">
      <c r="A11" s="189">
        <f t="shared" si="0"/>
        <v>8</v>
      </c>
      <c r="B11" s="190" t="s">
        <v>18</v>
      </c>
      <c r="C11" s="25" t="str">
        <f t="shared" si="1"/>
        <v>Artemisia Vo.</v>
      </c>
      <c r="D11" s="173"/>
      <c r="E11" s="191"/>
      <c r="F11" s="173"/>
      <c r="G11" s="173"/>
      <c r="H11" s="173"/>
      <c r="I11" s="173"/>
      <c r="J11" s="192">
        <f t="shared" si="2"/>
        <v>0</v>
      </c>
      <c r="K11" s="191"/>
      <c r="L11" s="173"/>
      <c r="M11" s="173"/>
      <c r="N11" s="173"/>
      <c r="O11" s="173"/>
      <c r="P11" s="192">
        <f t="shared" si="3"/>
        <v>0</v>
      </c>
      <c r="Q11" s="30" t="str">
        <f t="shared" si="4"/>
        <v/>
      </c>
      <c r="R11" s="30">
        <f t="shared" si="5"/>
        <v>0</v>
      </c>
      <c r="S11" s="30" t="str">
        <f t="shared" si="6"/>
        <v xml:space="preserve"> </v>
      </c>
      <c r="T11" s="30" t="str">
        <f t="shared" si="7"/>
        <v xml:space="preserve"> </v>
      </c>
    </row>
    <row r="12" spans="1:36" ht="13">
      <c r="A12" s="189">
        <f t="shared" si="0"/>
        <v>9</v>
      </c>
      <c r="B12" s="190" t="s">
        <v>43</v>
      </c>
      <c r="C12" s="25" t="str">
        <f t="shared" si="1"/>
        <v>Barbara Vo.</v>
      </c>
      <c r="D12" s="173"/>
      <c r="E12" s="191"/>
      <c r="F12" s="173"/>
      <c r="G12" s="173"/>
      <c r="H12" s="173"/>
      <c r="I12" s="173"/>
      <c r="J12" s="192">
        <f t="shared" si="2"/>
        <v>0</v>
      </c>
      <c r="K12" s="191"/>
      <c r="L12" s="173"/>
      <c r="M12" s="173"/>
      <c r="N12" s="173"/>
      <c r="O12" s="173"/>
      <c r="P12" s="192">
        <f t="shared" si="3"/>
        <v>0</v>
      </c>
      <c r="Q12" s="30" t="str">
        <f t="shared" si="4"/>
        <v/>
      </c>
      <c r="R12" s="30">
        <f t="shared" si="5"/>
        <v>0</v>
      </c>
      <c r="S12" s="30" t="str">
        <f t="shared" si="6"/>
        <v xml:space="preserve"> </v>
      </c>
      <c r="T12" s="30" t="str">
        <f t="shared" si="7"/>
        <v xml:space="preserve"> </v>
      </c>
    </row>
    <row r="13" spans="1:36" ht="13">
      <c r="A13" s="189">
        <f t="shared" si="0"/>
        <v>10</v>
      </c>
      <c r="B13" s="190" t="s">
        <v>52</v>
      </c>
      <c r="C13" s="25" t="str">
        <f t="shared" si="1"/>
        <v>Bruno Pa.</v>
      </c>
      <c r="D13" s="173"/>
      <c r="E13" s="191"/>
      <c r="F13" s="173"/>
      <c r="G13" s="173"/>
      <c r="H13" s="173"/>
      <c r="I13" s="173"/>
      <c r="J13" s="192">
        <f t="shared" si="2"/>
        <v>0</v>
      </c>
      <c r="K13" s="191"/>
      <c r="L13" s="173"/>
      <c r="M13" s="173"/>
      <c r="N13" s="173"/>
      <c r="O13" s="173"/>
      <c r="P13" s="192">
        <f t="shared" si="3"/>
        <v>0</v>
      </c>
      <c r="Q13" s="30" t="str">
        <f t="shared" si="4"/>
        <v/>
      </c>
      <c r="R13" s="30">
        <f t="shared" si="5"/>
        <v>0</v>
      </c>
      <c r="S13" s="30" t="str">
        <f t="shared" si="6"/>
        <v xml:space="preserve"> </v>
      </c>
      <c r="T13" s="30" t="str">
        <f t="shared" si="7"/>
        <v xml:space="preserve"> </v>
      </c>
    </row>
    <row r="14" spans="1:36" ht="13">
      <c r="A14" s="189">
        <f t="shared" si="0"/>
        <v>11</v>
      </c>
      <c r="B14" s="190" t="s">
        <v>24</v>
      </c>
      <c r="C14" s="25" t="str">
        <f t="shared" si="1"/>
        <v>Christian Vi.</v>
      </c>
      <c r="D14" s="173"/>
      <c r="E14" s="191"/>
      <c r="F14" s="173"/>
      <c r="G14" s="173"/>
      <c r="H14" s="173"/>
      <c r="I14" s="173"/>
      <c r="J14" s="192">
        <f t="shared" si="2"/>
        <v>0</v>
      </c>
      <c r="K14" s="191"/>
      <c r="L14" s="173"/>
      <c r="M14" s="173"/>
      <c r="N14" s="173"/>
      <c r="O14" s="173"/>
      <c r="P14" s="192">
        <f t="shared" si="3"/>
        <v>0</v>
      </c>
      <c r="Q14" s="30" t="str">
        <f t="shared" si="4"/>
        <v/>
      </c>
      <c r="R14" s="30">
        <f t="shared" si="5"/>
        <v>0</v>
      </c>
      <c r="S14" s="30" t="str">
        <f t="shared" si="6"/>
        <v xml:space="preserve"> </v>
      </c>
      <c r="T14" s="30" t="str">
        <f t="shared" si="7"/>
        <v xml:space="preserve"> </v>
      </c>
    </row>
    <row r="15" spans="1:36" ht="13">
      <c r="A15" s="189">
        <f t="shared" si="0"/>
        <v>12</v>
      </c>
      <c r="B15" s="190" t="s">
        <v>53</v>
      </c>
      <c r="C15" s="25" t="str">
        <f t="shared" si="1"/>
        <v>Claudio Ma.</v>
      </c>
      <c r="D15" s="173"/>
      <c r="E15" s="191"/>
      <c r="F15" s="173"/>
      <c r="G15" s="173"/>
      <c r="H15" s="173"/>
      <c r="I15" s="173"/>
      <c r="J15" s="192">
        <f t="shared" si="2"/>
        <v>0</v>
      </c>
      <c r="K15" s="191"/>
      <c r="L15" s="173"/>
      <c r="M15" s="173"/>
      <c r="N15" s="173"/>
      <c r="O15" s="173"/>
      <c r="P15" s="192">
        <f t="shared" si="3"/>
        <v>0</v>
      </c>
      <c r="Q15" s="30" t="str">
        <f t="shared" si="4"/>
        <v/>
      </c>
      <c r="R15" s="30">
        <f t="shared" si="5"/>
        <v>0</v>
      </c>
      <c r="S15" s="30" t="str">
        <f t="shared" si="6"/>
        <v xml:space="preserve"> </v>
      </c>
      <c r="T15" s="30" t="str">
        <f t="shared" si="7"/>
        <v xml:space="preserve"> </v>
      </c>
    </row>
    <row r="16" spans="1:36" ht="13">
      <c r="A16" s="189">
        <f t="shared" si="0"/>
        <v>13</v>
      </c>
      <c r="B16" s="190" t="s">
        <v>33</v>
      </c>
      <c r="C16" s="25" t="str">
        <f t="shared" si="1"/>
        <v>Daniel Te.</v>
      </c>
      <c r="D16" s="173"/>
      <c r="E16" s="191"/>
      <c r="F16" s="173"/>
      <c r="G16" s="173"/>
      <c r="H16" s="173"/>
      <c r="I16" s="173"/>
      <c r="J16" s="192">
        <f t="shared" si="2"/>
        <v>0</v>
      </c>
      <c r="K16" s="191"/>
      <c r="L16" s="173"/>
      <c r="M16" s="173"/>
      <c r="N16" s="173"/>
      <c r="O16" s="173"/>
      <c r="P16" s="192">
        <f t="shared" si="3"/>
        <v>0</v>
      </c>
      <c r="Q16" s="30" t="str">
        <f t="shared" si="4"/>
        <v/>
      </c>
      <c r="R16" s="30">
        <f t="shared" si="5"/>
        <v>0</v>
      </c>
      <c r="S16" s="30" t="str">
        <f t="shared" si="6"/>
        <v xml:space="preserve"> </v>
      </c>
      <c r="T16" s="30" t="str">
        <f t="shared" si="7"/>
        <v xml:space="preserve"> </v>
      </c>
    </row>
    <row r="17" spans="1:20" ht="13">
      <c r="A17" s="189">
        <f t="shared" si="0"/>
        <v>14</v>
      </c>
      <c r="B17" s="190" t="s">
        <v>36</v>
      </c>
      <c r="C17" s="25" t="str">
        <f t="shared" si="1"/>
        <v>Daniele Fe.</v>
      </c>
      <c r="D17" s="173"/>
      <c r="E17" s="191"/>
      <c r="F17" s="173"/>
      <c r="G17" s="173"/>
      <c r="H17" s="173"/>
      <c r="I17" s="173"/>
      <c r="J17" s="192">
        <f t="shared" si="2"/>
        <v>0</v>
      </c>
      <c r="K17" s="191"/>
      <c r="L17" s="173"/>
      <c r="M17" s="173"/>
      <c r="N17" s="173"/>
      <c r="O17" s="173"/>
      <c r="P17" s="192">
        <f t="shared" si="3"/>
        <v>0</v>
      </c>
      <c r="Q17" s="30" t="str">
        <f t="shared" si="4"/>
        <v/>
      </c>
      <c r="R17" s="30">
        <f t="shared" si="5"/>
        <v>0</v>
      </c>
      <c r="S17" s="30" t="str">
        <f t="shared" si="6"/>
        <v xml:space="preserve"> </v>
      </c>
      <c r="T17" s="30" t="str">
        <f t="shared" si="7"/>
        <v xml:space="preserve"> </v>
      </c>
    </row>
    <row r="18" spans="1:20" ht="13">
      <c r="A18" s="189">
        <f t="shared" si="0"/>
        <v>15</v>
      </c>
      <c r="B18" s="190" t="s">
        <v>54</v>
      </c>
      <c r="C18" s="25" t="str">
        <f t="shared" si="1"/>
        <v>Daniele Pa.</v>
      </c>
      <c r="D18" s="173"/>
      <c r="E18" s="191"/>
      <c r="F18" s="173"/>
      <c r="G18" s="173"/>
      <c r="H18" s="173"/>
      <c r="I18" s="173"/>
      <c r="J18" s="192">
        <f t="shared" si="2"/>
        <v>0</v>
      </c>
      <c r="K18" s="191"/>
      <c r="L18" s="173"/>
      <c r="M18" s="173"/>
      <c r="N18" s="173"/>
      <c r="O18" s="173"/>
      <c r="P18" s="192">
        <f t="shared" si="3"/>
        <v>0</v>
      </c>
      <c r="Q18" s="30" t="str">
        <f t="shared" si="4"/>
        <v/>
      </c>
      <c r="R18" s="30">
        <f t="shared" si="5"/>
        <v>0</v>
      </c>
      <c r="S18" s="30" t="str">
        <f t="shared" si="6"/>
        <v xml:space="preserve"> </v>
      </c>
      <c r="T18" s="30" t="str">
        <f t="shared" si="7"/>
        <v xml:space="preserve"> </v>
      </c>
    </row>
    <row r="19" spans="1:20" ht="13">
      <c r="A19" s="189">
        <f t="shared" si="0"/>
        <v>16</v>
      </c>
      <c r="B19" s="190" t="s">
        <v>19</v>
      </c>
      <c r="C19" s="25" t="str">
        <f t="shared" si="1"/>
        <v>Daniele Pe.</v>
      </c>
      <c r="D19" s="173"/>
      <c r="E19" s="191"/>
      <c r="F19" s="173"/>
      <c r="G19" s="173"/>
      <c r="H19" s="173"/>
      <c r="I19" s="173"/>
      <c r="J19" s="192">
        <f t="shared" si="2"/>
        <v>0</v>
      </c>
      <c r="K19" s="191"/>
      <c r="L19" s="173"/>
      <c r="M19" s="173"/>
      <c r="N19" s="173"/>
      <c r="O19" s="173"/>
      <c r="P19" s="192">
        <f t="shared" si="3"/>
        <v>0</v>
      </c>
      <c r="Q19" s="30" t="str">
        <f t="shared" si="4"/>
        <v/>
      </c>
      <c r="R19" s="30">
        <f t="shared" si="5"/>
        <v>0</v>
      </c>
      <c r="S19" s="30" t="str">
        <f t="shared" si="6"/>
        <v xml:space="preserve"> </v>
      </c>
      <c r="T19" s="30" t="str">
        <f t="shared" si="7"/>
        <v xml:space="preserve"> </v>
      </c>
    </row>
    <row r="20" spans="1:20" ht="13">
      <c r="A20" s="189">
        <f t="shared" si="0"/>
        <v>17</v>
      </c>
      <c r="B20" s="190" t="s">
        <v>42</v>
      </c>
      <c r="C20" s="25" t="str">
        <f t="shared" si="1"/>
        <v>Erminio Se.</v>
      </c>
      <c r="D20" s="173"/>
      <c r="E20" s="191"/>
      <c r="F20" s="173"/>
      <c r="G20" s="173"/>
      <c r="H20" s="173"/>
      <c r="I20" s="173"/>
      <c r="J20" s="192">
        <f t="shared" si="2"/>
        <v>0</v>
      </c>
      <c r="K20" s="191"/>
      <c r="L20" s="173"/>
      <c r="M20" s="173"/>
      <c r="N20" s="173"/>
      <c r="O20" s="173"/>
      <c r="P20" s="192">
        <f t="shared" si="3"/>
        <v>0</v>
      </c>
      <c r="Q20" s="30" t="str">
        <f t="shared" si="4"/>
        <v/>
      </c>
      <c r="R20" s="30">
        <f t="shared" si="5"/>
        <v>0</v>
      </c>
      <c r="S20" s="30" t="str">
        <f t="shared" si="6"/>
        <v xml:space="preserve"> </v>
      </c>
      <c r="T20" s="30" t="str">
        <f t="shared" si="7"/>
        <v xml:space="preserve"> </v>
      </c>
    </row>
    <row r="21" spans="1:20" ht="13">
      <c r="A21" s="189">
        <f t="shared" si="0"/>
        <v>18</v>
      </c>
      <c r="B21" s="190" t="s">
        <v>29</v>
      </c>
      <c r="C21" s="25" t="str">
        <f t="shared" si="1"/>
        <v>Fabio Za.</v>
      </c>
      <c r="D21" s="173"/>
      <c r="E21" s="191"/>
      <c r="F21" s="173"/>
      <c r="G21" s="173"/>
      <c r="H21" s="173"/>
      <c r="I21" s="173"/>
      <c r="J21" s="192">
        <f t="shared" si="2"/>
        <v>0</v>
      </c>
      <c r="K21" s="191"/>
      <c r="L21" s="173"/>
      <c r="M21" s="173"/>
      <c r="N21" s="173"/>
      <c r="O21" s="173"/>
      <c r="P21" s="192">
        <f t="shared" si="3"/>
        <v>0</v>
      </c>
      <c r="Q21" s="30" t="str">
        <f t="shared" si="4"/>
        <v/>
      </c>
      <c r="R21" s="30">
        <f t="shared" si="5"/>
        <v>0</v>
      </c>
      <c r="S21" s="30" t="str">
        <f t="shared" si="6"/>
        <v xml:space="preserve"> </v>
      </c>
      <c r="T21" s="30" t="str">
        <f t="shared" si="7"/>
        <v xml:space="preserve"> </v>
      </c>
    </row>
    <row r="22" spans="1:20" ht="13">
      <c r="A22" s="189">
        <f t="shared" si="0"/>
        <v>19</v>
      </c>
      <c r="B22" s="190" t="s">
        <v>14</v>
      </c>
      <c r="C22" s="25" t="str">
        <f t="shared" si="1"/>
        <v>Federico Mo.</v>
      </c>
      <c r="D22" s="173"/>
      <c r="E22" s="191"/>
      <c r="F22" s="173"/>
      <c r="G22" s="173"/>
      <c r="H22" s="173"/>
      <c r="I22" s="173"/>
      <c r="J22" s="192">
        <f t="shared" si="2"/>
        <v>0</v>
      </c>
      <c r="K22" s="191"/>
      <c r="L22" s="173"/>
      <c r="M22" s="173"/>
      <c r="N22" s="173"/>
      <c r="O22" s="173"/>
      <c r="P22" s="192">
        <f t="shared" si="3"/>
        <v>0</v>
      </c>
      <c r="Q22" s="30" t="str">
        <f t="shared" si="4"/>
        <v/>
      </c>
      <c r="R22" s="30">
        <f t="shared" si="5"/>
        <v>0</v>
      </c>
      <c r="S22" s="30" t="str">
        <f t="shared" si="6"/>
        <v xml:space="preserve"> </v>
      </c>
      <c r="T22" s="30" t="str">
        <f t="shared" si="7"/>
        <v xml:space="preserve"> </v>
      </c>
    </row>
    <row r="23" spans="1:20" ht="13">
      <c r="A23" s="189">
        <f t="shared" si="0"/>
        <v>20</v>
      </c>
      <c r="B23" s="190" t="s">
        <v>23</v>
      </c>
      <c r="C23" s="25" t="str">
        <f t="shared" si="1"/>
        <v>Francesco Be.</v>
      </c>
      <c r="D23" s="173"/>
      <c r="E23" s="191"/>
      <c r="F23" s="173"/>
      <c r="G23" s="173"/>
      <c r="H23" s="173"/>
      <c r="I23" s="173"/>
      <c r="J23" s="192">
        <f t="shared" si="2"/>
        <v>0</v>
      </c>
      <c r="K23" s="191"/>
      <c r="L23" s="173"/>
      <c r="M23" s="173"/>
      <c r="N23" s="173"/>
      <c r="O23" s="173"/>
      <c r="P23" s="192">
        <f t="shared" si="3"/>
        <v>0</v>
      </c>
      <c r="Q23" s="30" t="str">
        <f t="shared" si="4"/>
        <v/>
      </c>
      <c r="R23" s="30">
        <f t="shared" si="5"/>
        <v>0</v>
      </c>
      <c r="S23" s="30" t="str">
        <f t="shared" si="6"/>
        <v xml:space="preserve"> </v>
      </c>
      <c r="T23" s="30" t="str">
        <f t="shared" si="7"/>
        <v xml:space="preserve"> </v>
      </c>
    </row>
    <row r="24" spans="1:20" ht="13">
      <c r="A24" s="189">
        <f t="shared" si="0"/>
        <v>21</v>
      </c>
      <c r="B24" s="190" t="s">
        <v>32</v>
      </c>
      <c r="C24" s="25" t="str">
        <f t="shared" si="1"/>
        <v>Francesco Ma.</v>
      </c>
      <c r="D24" s="173"/>
      <c r="E24" s="191"/>
      <c r="F24" s="173"/>
      <c r="G24" s="173"/>
      <c r="H24" s="173"/>
      <c r="I24" s="173"/>
      <c r="J24" s="192">
        <f t="shared" si="2"/>
        <v>0</v>
      </c>
      <c r="K24" s="191"/>
      <c r="L24" s="173"/>
      <c r="M24" s="173"/>
      <c r="N24" s="173"/>
      <c r="O24" s="173"/>
      <c r="P24" s="192">
        <f t="shared" si="3"/>
        <v>0</v>
      </c>
      <c r="Q24" s="30" t="str">
        <f t="shared" si="4"/>
        <v/>
      </c>
      <c r="R24" s="30">
        <f t="shared" si="5"/>
        <v>0</v>
      </c>
      <c r="S24" s="30" t="str">
        <f t="shared" si="6"/>
        <v xml:space="preserve"> </v>
      </c>
      <c r="T24" s="30" t="str">
        <f t="shared" si="7"/>
        <v xml:space="preserve"> </v>
      </c>
    </row>
    <row r="25" spans="1:20" ht="13">
      <c r="A25" s="189">
        <f t="shared" si="0"/>
        <v>22</v>
      </c>
      <c r="B25" s="190" t="s">
        <v>31</v>
      </c>
      <c r="C25" s="25" t="str">
        <f t="shared" si="1"/>
        <v>Francesco Pe.</v>
      </c>
      <c r="D25" s="173"/>
      <c r="E25" s="191"/>
      <c r="F25" s="173"/>
      <c r="G25" s="173"/>
      <c r="H25" s="173"/>
      <c r="I25" s="173"/>
      <c r="J25" s="192">
        <f t="shared" si="2"/>
        <v>0</v>
      </c>
      <c r="K25" s="191"/>
      <c r="L25" s="173"/>
      <c r="M25" s="173"/>
      <c r="N25" s="173"/>
      <c r="O25" s="173"/>
      <c r="P25" s="192">
        <f t="shared" si="3"/>
        <v>0</v>
      </c>
      <c r="Q25" s="30" t="str">
        <f t="shared" si="4"/>
        <v/>
      </c>
      <c r="R25" s="30">
        <f t="shared" si="5"/>
        <v>0</v>
      </c>
      <c r="S25" s="30" t="str">
        <f t="shared" si="6"/>
        <v xml:space="preserve"> </v>
      </c>
      <c r="T25" s="30" t="str">
        <f t="shared" si="7"/>
        <v xml:space="preserve"> </v>
      </c>
    </row>
    <row r="26" spans="1:20" ht="13">
      <c r="A26" s="189">
        <f t="shared" si="0"/>
        <v>23</v>
      </c>
      <c r="B26" s="190" t="s">
        <v>22</v>
      </c>
      <c r="C26" s="25" t="str">
        <f t="shared" si="1"/>
        <v>Francesco Ul.</v>
      </c>
      <c r="D26" s="173"/>
      <c r="E26" s="191"/>
      <c r="F26" s="173"/>
      <c r="G26" s="173"/>
      <c r="H26" s="173"/>
      <c r="I26" s="173"/>
      <c r="J26" s="192">
        <f t="shared" si="2"/>
        <v>0</v>
      </c>
      <c r="K26" s="191"/>
      <c r="L26" s="173"/>
      <c r="M26" s="173"/>
      <c r="N26" s="173"/>
      <c r="O26" s="173"/>
      <c r="P26" s="192">
        <f t="shared" si="3"/>
        <v>0</v>
      </c>
      <c r="Q26" s="30" t="str">
        <f t="shared" si="4"/>
        <v/>
      </c>
      <c r="R26" s="30">
        <f t="shared" si="5"/>
        <v>0</v>
      </c>
      <c r="S26" s="30" t="str">
        <f t="shared" si="6"/>
        <v xml:space="preserve"> </v>
      </c>
      <c r="T26" s="30" t="str">
        <f t="shared" si="7"/>
        <v xml:space="preserve"> </v>
      </c>
    </row>
    <row r="27" spans="1:20" ht="13">
      <c r="A27" s="189">
        <f t="shared" si="0"/>
        <v>24</v>
      </c>
      <c r="B27" s="190" t="s">
        <v>16</v>
      </c>
      <c r="C27" s="25" t="str">
        <f t="shared" si="1"/>
        <v>Franco Na.</v>
      </c>
      <c r="D27" s="173"/>
      <c r="E27" s="191"/>
      <c r="F27" s="173"/>
      <c r="G27" s="173"/>
      <c r="H27" s="173"/>
      <c r="I27" s="173"/>
      <c r="J27" s="192">
        <f t="shared" si="2"/>
        <v>0</v>
      </c>
      <c r="K27" s="191"/>
      <c r="L27" s="173"/>
      <c r="M27" s="173"/>
      <c r="N27" s="173"/>
      <c r="O27" s="173"/>
      <c r="P27" s="192">
        <f t="shared" si="3"/>
        <v>0</v>
      </c>
      <c r="Q27" s="30" t="str">
        <f t="shared" si="4"/>
        <v/>
      </c>
      <c r="R27" s="30">
        <f t="shared" si="5"/>
        <v>0</v>
      </c>
      <c r="S27" s="30" t="str">
        <f t="shared" si="6"/>
        <v xml:space="preserve"> </v>
      </c>
      <c r="T27" s="30" t="str">
        <f t="shared" si="7"/>
        <v xml:space="preserve"> </v>
      </c>
    </row>
    <row r="28" spans="1:20" ht="13">
      <c r="A28" s="189">
        <f t="shared" si="0"/>
        <v>25</v>
      </c>
      <c r="B28" s="190" t="s">
        <v>37</v>
      </c>
      <c r="C28" s="25" t="str">
        <f t="shared" si="1"/>
        <v>Gino Lu.</v>
      </c>
      <c r="D28" s="173"/>
      <c r="E28" s="191"/>
      <c r="F28" s="173"/>
      <c r="G28" s="173"/>
      <c r="H28" s="173"/>
      <c r="I28" s="173"/>
      <c r="J28" s="192">
        <f t="shared" si="2"/>
        <v>0</v>
      </c>
      <c r="K28" s="191"/>
      <c r="L28" s="173"/>
      <c r="M28" s="173"/>
      <c r="N28" s="173"/>
      <c r="O28" s="173"/>
      <c r="P28" s="192">
        <f t="shared" si="3"/>
        <v>0</v>
      </c>
      <c r="Q28" s="30" t="str">
        <f t="shared" si="4"/>
        <v/>
      </c>
      <c r="R28" s="30">
        <f t="shared" si="5"/>
        <v>0</v>
      </c>
      <c r="S28" s="30" t="str">
        <f t="shared" si="6"/>
        <v xml:space="preserve"> </v>
      </c>
      <c r="T28" s="30" t="str">
        <f t="shared" si="7"/>
        <v xml:space="preserve"> </v>
      </c>
    </row>
    <row r="29" spans="1:20" ht="13">
      <c r="A29" s="189">
        <f t="shared" si="0"/>
        <v>26</v>
      </c>
      <c r="B29" s="190" t="s">
        <v>17</v>
      </c>
      <c r="C29" s="25" t="str">
        <f t="shared" si="1"/>
        <v>Giuseppe Ta.</v>
      </c>
      <c r="D29" s="173"/>
      <c r="E29" s="191"/>
      <c r="F29" s="173"/>
      <c r="G29" s="173"/>
      <c r="H29" s="173"/>
      <c r="I29" s="173"/>
      <c r="J29" s="192">
        <f t="shared" si="2"/>
        <v>0</v>
      </c>
      <c r="K29" s="191"/>
      <c r="L29" s="173"/>
      <c r="M29" s="173"/>
      <c r="N29" s="173"/>
      <c r="O29" s="173"/>
      <c r="P29" s="192">
        <f t="shared" si="3"/>
        <v>0</v>
      </c>
      <c r="Q29" s="30" t="str">
        <f t="shared" si="4"/>
        <v/>
      </c>
      <c r="R29" s="30">
        <f t="shared" si="5"/>
        <v>0</v>
      </c>
      <c r="S29" s="30" t="str">
        <f t="shared" si="6"/>
        <v xml:space="preserve"> </v>
      </c>
      <c r="T29" s="30" t="str">
        <f t="shared" si="7"/>
        <v xml:space="preserve"> </v>
      </c>
    </row>
    <row r="30" spans="1:20" ht="13">
      <c r="A30" s="189">
        <f t="shared" si="0"/>
        <v>27</v>
      </c>
      <c r="B30" s="193" t="s">
        <v>49</v>
      </c>
      <c r="C30" s="25" t="str">
        <f t="shared" si="1"/>
        <v>Ivan Ma.</v>
      </c>
      <c r="D30" s="173"/>
      <c r="E30" s="191"/>
      <c r="F30" s="173"/>
      <c r="G30" s="173"/>
      <c r="H30" s="173"/>
      <c r="I30" s="173"/>
      <c r="J30" s="192">
        <f t="shared" si="2"/>
        <v>0</v>
      </c>
      <c r="K30" s="191"/>
      <c r="L30" s="173"/>
      <c r="M30" s="173"/>
      <c r="N30" s="173"/>
      <c r="O30" s="173"/>
      <c r="P30" s="192">
        <f t="shared" si="3"/>
        <v>0</v>
      </c>
      <c r="Q30" s="30" t="str">
        <f t="shared" si="4"/>
        <v/>
      </c>
      <c r="R30" s="30">
        <f t="shared" si="5"/>
        <v>0</v>
      </c>
      <c r="S30" s="30" t="str">
        <f t="shared" si="6"/>
        <v xml:space="preserve"> </v>
      </c>
      <c r="T30" s="30" t="str">
        <f t="shared" si="7"/>
        <v xml:space="preserve"> </v>
      </c>
    </row>
    <row r="31" spans="1:20" ht="13">
      <c r="A31" s="189">
        <f t="shared" si="0"/>
        <v>28</v>
      </c>
      <c r="B31" s="190" t="s">
        <v>41</v>
      </c>
      <c r="C31" s="25" t="str">
        <f t="shared" si="1"/>
        <v>Jolly 1.</v>
      </c>
      <c r="D31" s="173"/>
      <c r="E31" s="191"/>
      <c r="F31" s="173"/>
      <c r="G31" s="173"/>
      <c r="H31" s="173"/>
      <c r="I31" s="173"/>
      <c r="J31" s="192">
        <f t="shared" si="2"/>
        <v>0</v>
      </c>
      <c r="K31" s="191"/>
      <c r="L31" s="173"/>
      <c r="M31" s="173"/>
      <c r="N31" s="173"/>
      <c r="O31" s="173"/>
      <c r="P31" s="192">
        <f t="shared" si="3"/>
        <v>0</v>
      </c>
      <c r="Q31" s="30" t="str">
        <f t="shared" si="4"/>
        <v/>
      </c>
      <c r="R31" s="30">
        <f t="shared" si="5"/>
        <v>0</v>
      </c>
      <c r="S31" s="30" t="str">
        <f t="shared" si="6"/>
        <v xml:space="preserve"> </v>
      </c>
      <c r="T31" s="30" t="str">
        <f t="shared" si="7"/>
        <v xml:space="preserve"> </v>
      </c>
    </row>
    <row r="32" spans="1:20" ht="13">
      <c r="A32" s="189">
        <f t="shared" si="0"/>
        <v>29</v>
      </c>
      <c r="B32" s="190" t="s">
        <v>55</v>
      </c>
      <c r="C32" s="25" t="str">
        <f t="shared" si="1"/>
        <v>Jolly 2.</v>
      </c>
      <c r="D32" s="173"/>
      <c r="E32" s="191"/>
      <c r="F32" s="173"/>
      <c r="G32" s="173"/>
      <c r="H32" s="173"/>
      <c r="I32" s="173"/>
      <c r="J32" s="192">
        <f t="shared" si="2"/>
        <v>0</v>
      </c>
      <c r="K32" s="191"/>
      <c r="L32" s="173"/>
      <c r="M32" s="173"/>
      <c r="N32" s="173"/>
      <c r="O32" s="173"/>
      <c r="P32" s="192">
        <f t="shared" si="3"/>
        <v>0</v>
      </c>
      <c r="Q32" s="30" t="str">
        <f t="shared" si="4"/>
        <v/>
      </c>
      <c r="R32" s="30">
        <f t="shared" si="5"/>
        <v>0</v>
      </c>
      <c r="S32" s="30" t="str">
        <f t="shared" si="6"/>
        <v xml:space="preserve"> </v>
      </c>
      <c r="T32" s="30" t="str">
        <f t="shared" si="7"/>
        <v xml:space="preserve"> </v>
      </c>
    </row>
    <row r="33" spans="1:20" ht="13">
      <c r="A33" s="189">
        <f t="shared" si="0"/>
        <v>30</v>
      </c>
      <c r="B33" s="190" t="s">
        <v>40</v>
      </c>
      <c r="C33" s="25" t="str">
        <f t="shared" si="1"/>
        <v>Ken Jo.</v>
      </c>
      <c r="D33" s="173"/>
      <c r="E33" s="191"/>
      <c r="F33" s="173"/>
      <c r="G33" s="173"/>
      <c r="H33" s="173"/>
      <c r="I33" s="173"/>
      <c r="J33" s="192">
        <f t="shared" si="2"/>
        <v>0</v>
      </c>
      <c r="K33" s="191"/>
      <c r="L33" s="173"/>
      <c r="M33" s="173"/>
      <c r="N33" s="173"/>
      <c r="O33" s="173"/>
      <c r="P33" s="192">
        <f t="shared" si="3"/>
        <v>0</v>
      </c>
      <c r="Q33" s="30" t="str">
        <f t="shared" si="4"/>
        <v/>
      </c>
      <c r="R33" s="30">
        <f t="shared" si="5"/>
        <v>0</v>
      </c>
      <c r="S33" s="30" t="str">
        <f t="shared" si="6"/>
        <v xml:space="preserve"> </v>
      </c>
      <c r="T33" s="30" t="str">
        <f t="shared" si="7"/>
        <v xml:space="preserve"> </v>
      </c>
    </row>
    <row r="34" spans="1:20" ht="13">
      <c r="A34" s="189">
        <f t="shared" si="0"/>
        <v>31</v>
      </c>
      <c r="B34" s="190" t="s">
        <v>46</v>
      </c>
      <c r="C34" s="25" t="str">
        <f t="shared" si="1"/>
        <v>Laura Di.</v>
      </c>
      <c r="D34" s="173"/>
      <c r="E34" s="191"/>
      <c r="F34" s="173"/>
      <c r="G34" s="173"/>
      <c r="H34" s="173"/>
      <c r="I34" s="173"/>
      <c r="J34" s="192">
        <f t="shared" si="2"/>
        <v>0</v>
      </c>
      <c r="K34" s="191"/>
      <c r="L34" s="173"/>
      <c r="M34" s="173"/>
      <c r="N34" s="173"/>
      <c r="O34" s="173"/>
      <c r="P34" s="192">
        <f t="shared" si="3"/>
        <v>0</v>
      </c>
      <c r="Q34" s="30" t="str">
        <f t="shared" si="4"/>
        <v/>
      </c>
      <c r="R34" s="30">
        <f t="shared" si="5"/>
        <v>0</v>
      </c>
      <c r="S34" s="30" t="str">
        <f t="shared" si="6"/>
        <v xml:space="preserve"> </v>
      </c>
      <c r="T34" s="30" t="str">
        <f t="shared" si="7"/>
        <v xml:space="preserve"> </v>
      </c>
    </row>
    <row r="35" spans="1:20" ht="13">
      <c r="A35" s="189">
        <f t="shared" si="0"/>
        <v>32</v>
      </c>
      <c r="B35" s="190" t="s">
        <v>28</v>
      </c>
      <c r="C35" s="25" t="str">
        <f t="shared" si="1"/>
        <v>Luca Po.</v>
      </c>
      <c r="D35" s="173"/>
      <c r="E35" s="191"/>
      <c r="F35" s="173"/>
      <c r="G35" s="173"/>
      <c r="H35" s="173"/>
      <c r="I35" s="173"/>
      <c r="J35" s="192">
        <f t="shared" si="2"/>
        <v>0</v>
      </c>
      <c r="K35" s="191"/>
      <c r="L35" s="173"/>
      <c r="M35" s="173"/>
      <c r="N35" s="173"/>
      <c r="O35" s="173"/>
      <c r="P35" s="192">
        <f t="shared" si="3"/>
        <v>0</v>
      </c>
      <c r="Q35" s="30" t="str">
        <f t="shared" si="4"/>
        <v/>
      </c>
      <c r="R35" s="30">
        <f t="shared" si="5"/>
        <v>0</v>
      </c>
      <c r="S35" s="30" t="str">
        <f t="shared" si="6"/>
        <v xml:space="preserve"> </v>
      </c>
      <c r="T35" s="30" t="str">
        <f t="shared" si="7"/>
        <v xml:space="preserve"> </v>
      </c>
    </row>
    <row r="36" spans="1:20" ht="13">
      <c r="A36" s="189">
        <f t="shared" si="0"/>
        <v>33</v>
      </c>
      <c r="B36" s="190" t="s">
        <v>44</v>
      </c>
      <c r="C36" s="25" t="str">
        <f t="shared" si="1"/>
        <v>Marco Ta.</v>
      </c>
      <c r="D36" s="173"/>
      <c r="E36" s="191"/>
      <c r="F36" s="173"/>
      <c r="G36" s="173"/>
      <c r="H36" s="173"/>
      <c r="I36" s="173"/>
      <c r="J36" s="192">
        <f t="shared" si="2"/>
        <v>0</v>
      </c>
      <c r="K36" s="191"/>
      <c r="L36" s="173"/>
      <c r="M36" s="173"/>
      <c r="N36" s="173"/>
      <c r="O36" s="173"/>
      <c r="P36" s="192">
        <f t="shared" si="3"/>
        <v>0</v>
      </c>
      <c r="Q36" s="30" t="str">
        <f t="shared" si="4"/>
        <v/>
      </c>
      <c r="R36" s="30">
        <f t="shared" si="5"/>
        <v>0</v>
      </c>
      <c r="S36" s="30" t="str">
        <f t="shared" si="6"/>
        <v xml:space="preserve"> </v>
      </c>
      <c r="T36" s="30" t="str">
        <f t="shared" si="7"/>
        <v xml:space="preserve"> </v>
      </c>
    </row>
    <row r="37" spans="1:20" ht="13">
      <c r="A37" s="189">
        <f t="shared" si="0"/>
        <v>34</v>
      </c>
      <c r="B37" s="190" t="s">
        <v>20</v>
      </c>
      <c r="C37" s="25" t="str">
        <f t="shared" si="1"/>
        <v>Massimo Be.</v>
      </c>
      <c r="D37" s="173"/>
      <c r="E37" s="191"/>
      <c r="F37" s="173"/>
      <c r="G37" s="173"/>
      <c r="H37" s="173"/>
      <c r="I37" s="173"/>
      <c r="J37" s="192">
        <f t="shared" si="2"/>
        <v>0</v>
      </c>
      <c r="K37" s="191"/>
      <c r="L37" s="173"/>
      <c r="M37" s="173"/>
      <c r="N37" s="173"/>
      <c r="O37" s="173"/>
      <c r="P37" s="192">
        <f t="shared" si="3"/>
        <v>0</v>
      </c>
      <c r="Q37" s="30" t="str">
        <f t="shared" si="4"/>
        <v/>
      </c>
      <c r="R37" s="30">
        <f t="shared" si="5"/>
        <v>0</v>
      </c>
      <c r="S37" s="30" t="str">
        <f t="shared" si="6"/>
        <v xml:space="preserve"> </v>
      </c>
      <c r="T37" s="30" t="str">
        <f t="shared" si="7"/>
        <v xml:space="preserve"> </v>
      </c>
    </row>
    <row r="38" spans="1:20" ht="13">
      <c r="A38" s="189">
        <f t="shared" si="0"/>
        <v>35</v>
      </c>
      <c r="B38" s="190" t="s">
        <v>38</v>
      </c>
      <c r="C38" s="25" t="str">
        <f t="shared" si="1"/>
        <v>Massimo Ma.</v>
      </c>
      <c r="D38" s="173"/>
      <c r="E38" s="191"/>
      <c r="F38" s="173"/>
      <c r="G38" s="173"/>
      <c r="H38" s="173"/>
      <c r="I38" s="173"/>
      <c r="J38" s="192">
        <f t="shared" si="2"/>
        <v>0</v>
      </c>
      <c r="K38" s="191"/>
      <c r="L38" s="173"/>
      <c r="M38" s="173"/>
      <c r="N38" s="173"/>
      <c r="O38" s="173"/>
      <c r="P38" s="192">
        <f t="shared" si="3"/>
        <v>0</v>
      </c>
      <c r="Q38" s="30" t="str">
        <f t="shared" si="4"/>
        <v/>
      </c>
      <c r="R38" s="30">
        <f t="shared" si="5"/>
        <v>0</v>
      </c>
      <c r="S38" s="30" t="str">
        <f t="shared" si="6"/>
        <v xml:space="preserve"> </v>
      </c>
      <c r="T38" s="30" t="str">
        <f t="shared" si="7"/>
        <v xml:space="preserve"> </v>
      </c>
    </row>
    <row r="39" spans="1:20" ht="13">
      <c r="A39" s="189">
        <f t="shared" si="0"/>
        <v>36</v>
      </c>
      <c r="B39" s="190" t="s">
        <v>21</v>
      </c>
      <c r="C39" s="25" t="str">
        <f t="shared" si="1"/>
        <v>Massimo Mo.</v>
      </c>
      <c r="D39" s="173"/>
      <c r="E39" s="191"/>
      <c r="F39" s="173"/>
      <c r="G39" s="173"/>
      <c r="H39" s="173"/>
      <c r="I39" s="173"/>
      <c r="J39" s="192">
        <f t="shared" si="2"/>
        <v>0</v>
      </c>
      <c r="K39" s="191"/>
      <c r="L39" s="173"/>
      <c r="M39" s="173"/>
      <c r="N39" s="173"/>
      <c r="O39" s="173"/>
      <c r="P39" s="192">
        <f t="shared" si="3"/>
        <v>0</v>
      </c>
      <c r="Q39" s="30" t="str">
        <f t="shared" si="4"/>
        <v/>
      </c>
      <c r="R39" s="30">
        <f t="shared" si="5"/>
        <v>0</v>
      </c>
      <c r="S39" s="30" t="str">
        <f t="shared" si="6"/>
        <v xml:space="preserve"> </v>
      </c>
      <c r="T39" s="30" t="str">
        <f t="shared" si="7"/>
        <v xml:space="preserve"> </v>
      </c>
    </row>
    <row r="40" spans="1:20" ht="13">
      <c r="A40" s="189">
        <f t="shared" si="0"/>
        <v>37</v>
      </c>
      <c r="B40" s="190" t="s">
        <v>45</v>
      </c>
      <c r="C40" s="25" t="str">
        <f t="shared" si="1"/>
        <v>Maurizio Vi.</v>
      </c>
      <c r="D40" s="173"/>
      <c r="E40" s="191"/>
      <c r="F40" s="173"/>
      <c r="G40" s="173"/>
      <c r="H40" s="173"/>
      <c r="I40" s="173"/>
      <c r="J40" s="192">
        <f t="shared" si="2"/>
        <v>0</v>
      </c>
      <c r="K40" s="191"/>
      <c r="L40" s="173"/>
      <c r="M40" s="173"/>
      <c r="N40" s="173"/>
      <c r="O40" s="173"/>
      <c r="P40" s="192">
        <f t="shared" si="3"/>
        <v>0</v>
      </c>
      <c r="Q40" s="30" t="str">
        <f t="shared" si="4"/>
        <v/>
      </c>
      <c r="R40" s="30">
        <f t="shared" si="5"/>
        <v>0</v>
      </c>
      <c r="S40" s="30" t="str">
        <f t="shared" si="6"/>
        <v xml:space="preserve"> </v>
      </c>
      <c r="T40" s="30" t="str">
        <f t="shared" si="7"/>
        <v xml:space="preserve"> </v>
      </c>
    </row>
    <row r="41" spans="1:20" ht="13">
      <c r="A41" s="189">
        <f t="shared" si="0"/>
        <v>38</v>
      </c>
      <c r="B41" s="190" t="s">
        <v>48</v>
      </c>
      <c r="C41" s="25" t="str">
        <f t="shared" si="1"/>
        <v>Michele Ba.</v>
      </c>
      <c r="D41" s="173"/>
      <c r="E41" s="191"/>
      <c r="F41" s="173"/>
      <c r="G41" s="173"/>
      <c r="H41" s="173"/>
      <c r="I41" s="173"/>
      <c r="J41" s="192">
        <f t="shared" si="2"/>
        <v>0</v>
      </c>
      <c r="K41" s="191"/>
      <c r="L41" s="173"/>
      <c r="M41" s="173"/>
      <c r="N41" s="173"/>
      <c r="O41" s="173"/>
      <c r="P41" s="192">
        <f t="shared" si="3"/>
        <v>0</v>
      </c>
      <c r="Q41" s="30" t="str">
        <f t="shared" si="4"/>
        <v/>
      </c>
      <c r="R41" s="30">
        <f t="shared" si="5"/>
        <v>0</v>
      </c>
      <c r="S41" s="30" t="str">
        <f t="shared" si="6"/>
        <v xml:space="preserve"> </v>
      </c>
      <c r="T41" s="30" t="str">
        <f t="shared" si="7"/>
        <v xml:space="preserve"> </v>
      </c>
    </row>
    <row r="42" spans="1:20" ht="13">
      <c r="A42" s="189">
        <f t="shared" si="0"/>
        <v>39</v>
      </c>
      <c r="B42" s="190" t="s">
        <v>15</v>
      </c>
      <c r="C42" s="25" t="str">
        <f t="shared" si="1"/>
        <v>Paolo Va.</v>
      </c>
      <c r="D42" s="173"/>
      <c r="E42" s="191"/>
      <c r="F42" s="173"/>
      <c r="G42" s="173"/>
      <c r="H42" s="173"/>
      <c r="I42" s="173"/>
      <c r="J42" s="192">
        <f t="shared" si="2"/>
        <v>0</v>
      </c>
      <c r="K42" s="191"/>
      <c r="L42" s="173"/>
      <c r="M42" s="173"/>
      <c r="N42" s="173"/>
      <c r="O42" s="173"/>
      <c r="P42" s="192">
        <f t="shared" si="3"/>
        <v>0</v>
      </c>
      <c r="Q42" s="30" t="str">
        <f t="shared" si="4"/>
        <v/>
      </c>
      <c r="R42" s="30">
        <f t="shared" si="5"/>
        <v>0</v>
      </c>
      <c r="S42" s="30" t="str">
        <f t="shared" si="6"/>
        <v xml:space="preserve"> </v>
      </c>
      <c r="T42" s="30" t="str">
        <f t="shared" si="7"/>
        <v xml:space="preserve"> </v>
      </c>
    </row>
    <row r="43" spans="1:20" ht="13">
      <c r="A43" s="189">
        <f t="shared" si="0"/>
        <v>40</v>
      </c>
      <c r="B43" s="190" t="s">
        <v>56</v>
      </c>
      <c r="C43" s="194" t="str">
        <f t="shared" si="1"/>
        <v>Raffaella Ro.</v>
      </c>
      <c r="D43" s="173"/>
      <c r="E43" s="191"/>
      <c r="F43" s="173"/>
      <c r="G43" s="173"/>
      <c r="H43" s="173"/>
      <c r="I43" s="173"/>
      <c r="J43" s="192">
        <f t="shared" si="2"/>
        <v>0</v>
      </c>
      <c r="K43" s="191"/>
      <c r="L43" s="173"/>
      <c r="M43" s="173"/>
      <c r="N43" s="173"/>
      <c r="O43" s="173"/>
      <c r="P43" s="192">
        <f t="shared" si="3"/>
        <v>0</v>
      </c>
      <c r="Q43" s="30" t="str">
        <f t="shared" si="4"/>
        <v/>
      </c>
      <c r="R43" s="30">
        <f t="shared" si="5"/>
        <v>0</v>
      </c>
      <c r="S43" s="30" t="str">
        <f t="shared" si="6"/>
        <v xml:space="preserve"> </v>
      </c>
      <c r="T43" s="30" t="str">
        <f t="shared" si="7"/>
        <v xml:space="preserve"> </v>
      </c>
    </row>
    <row r="44" spans="1:20" ht="13">
      <c r="A44" s="189">
        <f t="shared" si="0"/>
        <v>41</v>
      </c>
      <c r="B44" s="190" t="s">
        <v>25</v>
      </c>
      <c r="C44" s="25" t="str">
        <f t="shared" si="1"/>
        <v>Riccardo Ri.</v>
      </c>
      <c r="D44" s="173"/>
      <c r="E44" s="191"/>
      <c r="F44" s="173"/>
      <c r="G44" s="173"/>
      <c r="H44" s="173"/>
      <c r="I44" s="173"/>
      <c r="J44" s="192">
        <f t="shared" si="2"/>
        <v>0</v>
      </c>
      <c r="K44" s="191"/>
      <c r="L44" s="173"/>
      <c r="M44" s="173"/>
      <c r="N44" s="173"/>
      <c r="O44" s="173"/>
      <c r="P44" s="192">
        <f t="shared" si="3"/>
        <v>0</v>
      </c>
      <c r="Q44" s="30" t="str">
        <f t="shared" si="4"/>
        <v/>
      </c>
      <c r="R44" s="30">
        <f t="shared" si="5"/>
        <v>0</v>
      </c>
      <c r="S44" s="30" t="str">
        <f t="shared" si="6"/>
        <v xml:space="preserve"> </v>
      </c>
      <c r="T44" s="30" t="str">
        <f t="shared" si="7"/>
        <v xml:space="preserve"> </v>
      </c>
    </row>
    <row r="45" spans="1:20" ht="13">
      <c r="A45" s="189">
        <f t="shared" si="0"/>
        <v>42</v>
      </c>
      <c r="B45" s="190" t="s">
        <v>13</v>
      </c>
      <c r="C45" s="25" t="str">
        <f t="shared" si="1"/>
        <v>Riccardo Va.</v>
      </c>
      <c r="D45" s="173"/>
      <c r="E45" s="191"/>
      <c r="F45" s="173"/>
      <c r="G45" s="173"/>
      <c r="H45" s="173"/>
      <c r="I45" s="173"/>
      <c r="J45" s="192">
        <f t="shared" si="2"/>
        <v>0</v>
      </c>
      <c r="K45" s="191"/>
      <c r="L45" s="173"/>
      <c r="M45" s="173"/>
      <c r="N45" s="173"/>
      <c r="O45" s="173"/>
      <c r="P45" s="192">
        <f t="shared" si="3"/>
        <v>0</v>
      </c>
      <c r="Q45" s="30" t="str">
        <f t="shared" si="4"/>
        <v/>
      </c>
      <c r="R45" s="30">
        <f t="shared" si="5"/>
        <v>0</v>
      </c>
      <c r="S45" s="30" t="str">
        <f t="shared" si="6"/>
        <v xml:space="preserve"> </v>
      </c>
      <c r="T45" s="30" t="str">
        <f t="shared" si="7"/>
        <v xml:space="preserve"> </v>
      </c>
    </row>
    <row r="46" spans="1:20" ht="13">
      <c r="A46" s="189">
        <f t="shared" si="0"/>
        <v>43</v>
      </c>
      <c r="B46" s="193" t="s">
        <v>47</v>
      </c>
      <c r="C46" s="25" t="str">
        <f t="shared" si="1"/>
        <v>Stefano Ti.</v>
      </c>
      <c r="D46" s="173"/>
      <c r="E46" s="191"/>
      <c r="F46" s="173"/>
      <c r="G46" s="173"/>
      <c r="H46" s="173"/>
      <c r="I46" s="173"/>
      <c r="J46" s="192">
        <f t="shared" si="2"/>
        <v>0</v>
      </c>
      <c r="K46" s="191"/>
      <c r="L46" s="173"/>
      <c r="M46" s="173"/>
      <c r="N46" s="173"/>
      <c r="O46" s="173"/>
      <c r="P46" s="192">
        <f t="shared" si="3"/>
        <v>0</v>
      </c>
      <c r="Q46" s="30" t="str">
        <f t="shared" si="4"/>
        <v/>
      </c>
      <c r="R46" s="30">
        <f t="shared" si="5"/>
        <v>0</v>
      </c>
      <c r="S46" s="30" t="str">
        <f t="shared" si="6"/>
        <v xml:space="preserve"> </v>
      </c>
      <c r="T46" s="30" t="str">
        <f t="shared" si="7"/>
        <v xml:space="preserve"> </v>
      </c>
    </row>
    <row r="47" spans="1:20" ht="13">
      <c r="A47" s="189">
        <f t="shared" si="0"/>
        <v>44</v>
      </c>
      <c r="B47" s="189" t="s">
        <v>39</v>
      </c>
      <c r="C47" s="25" t="str">
        <f t="shared" si="1"/>
        <v>Stefano Vo.</v>
      </c>
      <c r="D47" s="173"/>
      <c r="E47" s="191"/>
      <c r="F47" s="173"/>
      <c r="G47" s="173"/>
      <c r="H47" s="173"/>
      <c r="I47" s="173"/>
      <c r="J47" s="192">
        <f t="shared" si="2"/>
        <v>0</v>
      </c>
      <c r="K47" s="191"/>
      <c r="L47" s="173"/>
      <c r="M47" s="173"/>
      <c r="N47" s="173"/>
      <c r="O47" s="173"/>
      <c r="P47" s="192">
        <f t="shared" si="3"/>
        <v>0</v>
      </c>
      <c r="Q47" s="30" t="str">
        <f t="shared" si="4"/>
        <v/>
      </c>
      <c r="R47" s="30">
        <f t="shared" si="5"/>
        <v>0</v>
      </c>
      <c r="S47" s="30" t="str">
        <f t="shared" si="6"/>
        <v xml:space="preserve"> </v>
      </c>
      <c r="T47" s="30" t="str">
        <f t="shared" si="7"/>
        <v xml:space="preserve"> </v>
      </c>
    </row>
    <row r="48" spans="1:20" ht="13">
      <c r="A48" s="189">
        <f t="shared" si="0"/>
        <v>45</v>
      </c>
      <c r="B48" s="195" t="s">
        <v>27</v>
      </c>
      <c r="C48" s="25" t="str">
        <f t="shared" si="1"/>
        <v>Valerio Fe.</v>
      </c>
      <c r="D48" s="173"/>
      <c r="E48" s="191"/>
      <c r="F48" s="173"/>
      <c r="G48" s="173"/>
      <c r="H48" s="173"/>
      <c r="I48" s="173"/>
      <c r="J48" s="192">
        <f t="shared" si="2"/>
        <v>0</v>
      </c>
      <c r="K48" s="191"/>
      <c r="L48" s="173"/>
      <c r="M48" s="173"/>
      <c r="N48" s="173"/>
      <c r="O48" s="173"/>
      <c r="P48" s="192">
        <f t="shared" si="3"/>
        <v>0</v>
      </c>
      <c r="Q48" s="30" t="str">
        <f t="shared" si="4"/>
        <v/>
      </c>
      <c r="R48" s="30">
        <f t="shared" si="5"/>
        <v>0</v>
      </c>
      <c r="S48" s="30" t="str">
        <f t="shared" si="6"/>
        <v xml:space="preserve"> </v>
      </c>
      <c r="T48" s="30" t="str">
        <f t="shared" si="7"/>
        <v xml:space="preserve"> </v>
      </c>
    </row>
    <row r="49" spans="1:20" ht="13">
      <c r="A49" s="189"/>
      <c r="B49" s="189"/>
      <c r="C49" s="25"/>
      <c r="D49" s="196">
        <f>SUM(D4:D48)</f>
        <v>0</v>
      </c>
      <c r="E49" s="173"/>
      <c r="F49" s="173"/>
      <c r="G49" s="173"/>
      <c r="H49" s="173"/>
      <c r="I49" s="173"/>
      <c r="J49" s="192"/>
      <c r="K49" s="191"/>
      <c r="L49" s="173"/>
      <c r="M49" s="173"/>
      <c r="N49" s="173"/>
      <c r="O49" s="173"/>
      <c r="P49" s="192"/>
      <c r="Q49" s="30"/>
      <c r="R49" s="30"/>
      <c r="S49" s="30" t="str">
        <f t="shared" si="6"/>
        <v xml:space="preserve"> </v>
      </c>
      <c r="T49" s="30" t="str">
        <f t="shared" si="7"/>
        <v xml:space="preserve"> </v>
      </c>
    </row>
  </sheetData>
  <mergeCells count="3">
    <mergeCell ref="E2:J2"/>
    <mergeCell ref="K2:P2"/>
    <mergeCell ref="Q2:T2"/>
  </mergeCells>
  <printOptions horizontalCentered="1" gridLines="1"/>
  <pageMargins left="0.25" right="0.25" top="0.75" bottom="0.75" header="0" footer="0"/>
  <pageSetup paperSize="9" scale="145" pageOrder="overThenDown" orientation="portrait" cellComments="atEnd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7</vt:i4>
      </vt:variant>
    </vt:vector>
  </HeadingPairs>
  <TitlesOfParts>
    <vt:vector size="7" baseType="lpstr">
      <vt:lpstr>Classifica</vt:lpstr>
      <vt:lpstr>Giornata 1</vt:lpstr>
      <vt:lpstr>Giornata 2</vt:lpstr>
      <vt:lpstr>Giornata 3</vt:lpstr>
      <vt:lpstr>Giornata 4</vt:lpstr>
      <vt:lpstr>Giornata 5</vt:lpstr>
      <vt:lpstr>Giornata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 magno</cp:lastModifiedBy>
  <dcterms:created xsi:type="dcterms:W3CDTF">2025-02-19T14:32:44Z</dcterms:created>
  <dcterms:modified xsi:type="dcterms:W3CDTF">2025-03-13T21:57:11Z</dcterms:modified>
</cp:coreProperties>
</file>